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OSB-SERV01\Partage\COMMUN SERVEUR\SOS DLS\ECHANCIER FOURNISSEURS\"/>
    </mc:Choice>
  </mc:AlternateContent>
  <xr:revisionPtr revIDLastSave="0" documentId="13_ncr:1_{ADB40969-0CD2-4981-82A0-AA65C74476C1}" xr6:coauthVersionLast="47" xr6:coauthVersionMax="47" xr10:uidLastSave="{00000000-0000-0000-0000-000000000000}"/>
  <bookViews>
    <workbookView xWindow="-120" yWindow="-120" windowWidth="25440" windowHeight="15390" tabRatio="548" activeTab="1" xr2:uid="{00000000-000D-0000-FFFF-FFFF00000000}"/>
  </bookViews>
  <sheets>
    <sheet name="ECHEANCIERS FOUR 301022" sheetId="35" r:id="rId1"/>
    <sheet name="ECHEANCIERS FOUR 301022 (2)" sheetId="36" r:id="rId2"/>
  </sheets>
  <externalReferences>
    <externalReference r:id="rId3"/>
    <externalReference r:id="rId4"/>
  </externalReferences>
  <definedNames>
    <definedName name="_xlnm._FilterDatabase" localSheetId="0" hidden="1">'ECHEANCIERS FOUR 301022'!$A$27:$K$27</definedName>
    <definedName name="_xlnm._FilterDatabase" localSheetId="1" hidden="1">'ECHEANCIERS FOUR 301022 (2)'!$A$25:$I$25</definedName>
    <definedName name="_xlnm.Print_Area" localSheetId="0">'ECHEANCIERS FOUR 301022'!$A$77:$G$100</definedName>
    <definedName name="_xlnm.Print_Area" localSheetId="1">'ECHEANCIERS FOUR 301022 (2)'!$A$76:$G$109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36" l="1"/>
  <c r="F40" i="36"/>
  <c r="F116" i="36"/>
  <c r="F126" i="36" s="1"/>
  <c r="F106" i="36"/>
  <c r="F99" i="36"/>
  <c r="F102" i="36"/>
  <c r="F103" i="36" s="1"/>
  <c r="F96" i="36"/>
  <c r="F92" i="36"/>
  <c r="F89" i="36"/>
  <c r="F85" i="36"/>
  <c r="F29" i="36"/>
  <c r="F52" i="36"/>
  <c r="F73" i="36"/>
  <c r="F132" i="36" s="1"/>
  <c r="F44" i="36"/>
  <c r="F56" i="36"/>
  <c r="F64" i="36" l="1"/>
  <c r="F80" i="36" l="1"/>
  <c r="F109" i="36" s="1"/>
  <c r="F129" i="36" l="1"/>
  <c r="F7" i="36"/>
  <c r="I22" i="36" s="1"/>
  <c r="F81" i="35"/>
  <c r="F91" i="35"/>
  <c r="F67" i="35"/>
  <c r="E89" i="35" l="1"/>
  <c r="F36" i="35" l="1"/>
  <c r="I40" i="36" l="1"/>
  <c r="I64" i="36" s="1"/>
  <c r="F87" i="35"/>
  <c r="F84" i="35"/>
  <c r="F94" i="35" s="1"/>
  <c r="F73" i="35"/>
  <c r="F47" i="35"/>
  <c r="F24" i="35"/>
  <c r="F98" i="35" l="1"/>
  <c r="F7" i="35"/>
  <c r="F17" i="35" s="1"/>
  <c r="I17" i="35" l="1"/>
  <c r="I24" i="35" s="1"/>
  <c r="I47" i="35" s="1"/>
  <c r="I73" i="35" s="1"/>
  <c r="F100" i="35" l="1"/>
</calcChain>
</file>

<file path=xl/sharedStrings.xml><?xml version="1.0" encoding="utf-8"?>
<sst xmlns="http://schemas.openxmlformats.org/spreadsheetml/2006/main" count="268" uniqueCount="93">
  <si>
    <t>FABORY</t>
  </si>
  <si>
    <t>PLUS DE 90 JOURS</t>
  </si>
  <si>
    <t>© Sage - Sage 100c Gestion commerciale Premium 4.00</t>
  </si>
  <si>
    <t>N°FOURNISSEUR</t>
  </si>
  <si>
    <t>LIBELLE</t>
  </si>
  <si>
    <t>N°FACTURE</t>
  </si>
  <si>
    <t xml:space="preserve">DATE FACTURE </t>
  </si>
  <si>
    <t>Echeance</t>
  </si>
  <si>
    <t>Reste a payer</t>
  </si>
  <si>
    <t>Montant Facture</t>
  </si>
  <si>
    <t>PACKING SERVICE</t>
  </si>
  <si>
    <t>40110081</t>
  </si>
  <si>
    <t>40120003</t>
  </si>
  <si>
    <t>FMI18-04814</t>
  </si>
  <si>
    <t>EMILE MAURIN</t>
  </si>
  <si>
    <t>CMID</t>
  </si>
  <si>
    <t>EBUTRANS</t>
  </si>
  <si>
    <t>PLUS DE 60 JOURS</t>
  </si>
  <si>
    <t xml:space="preserve">DG CONSULTING </t>
  </si>
  <si>
    <t>N°03/SOS/11/2022</t>
  </si>
  <si>
    <t>PLUS DE 30 JOURS</t>
  </si>
  <si>
    <t>INOXMARE</t>
  </si>
  <si>
    <t>SOFID</t>
  </si>
  <si>
    <t>21316S023/000414</t>
  </si>
  <si>
    <t>21316S023/000415</t>
  </si>
  <si>
    <t>21316S023/000416</t>
  </si>
  <si>
    <t>21316S023/000420</t>
  </si>
  <si>
    <t>21316S023/000424</t>
  </si>
  <si>
    <t>MEDIROCH'</t>
  </si>
  <si>
    <t>21316I046/078</t>
  </si>
  <si>
    <t>CENTRIMEX</t>
  </si>
  <si>
    <t>ROUF302240</t>
  </si>
  <si>
    <t>21316S023/000434</t>
  </si>
  <si>
    <t xml:space="preserve"> CENTRIMEX</t>
  </si>
  <si>
    <t>VITF302120</t>
  </si>
  <si>
    <t>SIDECI</t>
  </si>
  <si>
    <t>FT145948</t>
  </si>
  <si>
    <t>21316S023/0412</t>
  </si>
  <si>
    <t>MODE DE REGLEMENT</t>
  </si>
  <si>
    <t>ROUF302538</t>
  </si>
  <si>
    <t>ROUF302534</t>
  </si>
  <si>
    <t>23316Z031/0001436</t>
  </si>
  <si>
    <t>23316Z031/0001520</t>
  </si>
  <si>
    <t>21316S023/000444</t>
  </si>
  <si>
    <t>21316S023/000446</t>
  </si>
  <si>
    <t>21316S023/000445</t>
  </si>
  <si>
    <t>REGLEMENT DU MOIS JUILLET 2023</t>
  </si>
  <si>
    <t>22319IO91/2728</t>
  </si>
  <si>
    <t>RDT</t>
  </si>
  <si>
    <t>21316S023/000456</t>
  </si>
  <si>
    <t>21316S023/000467</t>
  </si>
  <si>
    <t>FT146258</t>
  </si>
  <si>
    <t>TOTAL</t>
  </si>
  <si>
    <t>TOTAL  GENERAL</t>
  </si>
  <si>
    <t>OPHIR GRAPHIC</t>
  </si>
  <si>
    <t>21011O050/0188032</t>
  </si>
  <si>
    <t xml:space="preserve">TOTAL GENERAL des depenses </t>
  </si>
  <si>
    <t xml:space="preserve">DISPONIBILITE </t>
  </si>
  <si>
    <t>21316S023/000417</t>
  </si>
  <si>
    <t>23316Z031/2178</t>
  </si>
  <si>
    <t xml:space="preserve">LA TERRASSE </t>
  </si>
  <si>
    <t>HESNAULT</t>
  </si>
  <si>
    <t>SIDAM</t>
  </si>
  <si>
    <t xml:space="preserve">PROVISION ASSURANCE </t>
  </si>
  <si>
    <t>CHAVESBAO</t>
  </si>
  <si>
    <t>TOTAL depense 1</t>
  </si>
  <si>
    <t>TOTAL depense 2</t>
  </si>
  <si>
    <t>FT147334</t>
  </si>
  <si>
    <t>HESNAULT SAS</t>
  </si>
  <si>
    <t>VITF304744</t>
  </si>
  <si>
    <t>ROUF305198</t>
  </si>
  <si>
    <t>PAR TANOH</t>
  </si>
  <si>
    <t>IMP</t>
  </si>
  <si>
    <t>ABRASIVOS GRINDING</t>
  </si>
  <si>
    <t>TENTE</t>
  </si>
  <si>
    <t>V5-260963</t>
  </si>
  <si>
    <t>SAMID</t>
  </si>
  <si>
    <t>2023/022911</t>
  </si>
  <si>
    <t>VITF305101</t>
  </si>
  <si>
    <t>VITF305109</t>
  </si>
  <si>
    <t>ETS IMP</t>
  </si>
  <si>
    <t>21-NO77 / 0000856</t>
  </si>
  <si>
    <t>REGLEMENT DU MOIS DECEMBRE  2023</t>
  </si>
  <si>
    <t>23316Z075/0071</t>
  </si>
  <si>
    <t>23319R009/00450</t>
  </si>
  <si>
    <t>FT147540/0760</t>
  </si>
  <si>
    <t>FT147534/0754</t>
  </si>
  <si>
    <t>FT147453/0666</t>
  </si>
  <si>
    <t>21316S023/0605</t>
  </si>
  <si>
    <t xml:space="preserve">REMISE DOCUMENTAIRE </t>
  </si>
  <si>
    <t>TOTAL GENERAL des depenses DECEMBRE 2023</t>
  </si>
  <si>
    <t>GRATIFICATION 2023</t>
  </si>
  <si>
    <t>ON VA PAYE EN ESPECE MONSIEUR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</si>
</sst>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\ _€"/>
    <numFmt numFmtId="166" formatCode="_-* #,##0\ _€_-;\-* #,##0\ _€_-;_-* &quot;-&quot;??\ _€_-;_-@_-"/>
  </numFmts>
  <fonts count="7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4" fontId="76" fillId="0" borderId="0" applyFont="0" applyFill="0" applyBorder="0" applyAlignment="0" applyProtection="0"/>
  </cellStyleXfs>
  <cellXfs count="205">
    <xf numFmtId="0" fontId="0" fillId="0" borderId="0" xfId="0"/>
    <xf numFmtId="0" fontId="71" fillId="0" borderId="0" xfId="0" applyFont="1"/>
    <xf numFmtId="165" fontId="71" fillId="0" borderId="0" xfId="0" applyNumberFormat="1" applyFont="1"/>
    <xf numFmtId="0" fontId="71" fillId="0" borderId="1" xfId="0" applyFont="1" applyBorder="1"/>
    <xf numFmtId="49" fontId="71" fillId="0" borderId="1" xfId="0" applyNumberFormat="1" applyFont="1" applyBorder="1"/>
    <xf numFmtId="3" fontId="71" fillId="0" borderId="1" xfId="0" applyNumberFormat="1" applyFont="1" applyBorder="1"/>
    <xf numFmtId="3" fontId="71" fillId="0" borderId="2" xfId="0" applyNumberFormat="1" applyFont="1" applyBorder="1"/>
    <xf numFmtId="165" fontId="74" fillId="0" borderId="0" xfId="0" applyNumberFormat="1" applyFont="1" applyAlignment="1">
      <alignment horizontal="right"/>
    </xf>
    <xf numFmtId="49" fontId="71" fillId="0" borderId="0" xfId="0" applyNumberFormat="1" applyFont="1"/>
    <xf numFmtId="14" fontId="71" fillId="0" borderId="0" xfId="0" applyNumberFormat="1" applyFont="1"/>
    <xf numFmtId="14" fontId="71" fillId="0" borderId="1" xfId="0" applyNumberFormat="1" applyFont="1" applyBorder="1" applyAlignment="1">
      <alignment horizontal="right" vertical="center"/>
    </xf>
    <xf numFmtId="165" fontId="74" fillId="0" borderId="1" xfId="0" applyNumberFormat="1" applyFont="1" applyBorder="1"/>
    <xf numFmtId="0" fontId="71" fillId="0" borderId="1" xfId="0" applyFont="1" applyBorder="1" applyAlignment="1">
      <alignment horizontal="left" vertical="center"/>
    </xf>
    <xf numFmtId="0" fontId="74" fillId="0" borderId="1" xfId="0" applyFont="1" applyBorder="1"/>
    <xf numFmtId="0" fontId="74" fillId="0" borderId="0" xfId="0" applyFont="1"/>
    <xf numFmtId="165" fontId="74" fillId="0" borderId="0" xfId="0" applyNumberFormat="1" applyFont="1"/>
    <xf numFmtId="0" fontId="71" fillId="0" borderId="0" xfId="0" applyFont="1" applyAlignment="1">
      <alignment horizontal="left"/>
    </xf>
    <xf numFmtId="165" fontId="75" fillId="0" borderId="0" xfId="0" applyNumberFormat="1" applyFont="1"/>
    <xf numFmtId="166" fontId="71" fillId="0" borderId="0" xfId="19" applyNumberFormat="1" applyFont="1" applyFill="1"/>
    <xf numFmtId="166" fontId="71" fillId="0" borderId="0" xfId="19" applyNumberFormat="1" applyFont="1" applyFill="1" applyBorder="1"/>
    <xf numFmtId="166" fontId="75" fillId="0" borderId="0" xfId="19" applyNumberFormat="1" applyFont="1" applyFill="1"/>
    <xf numFmtId="0" fontId="74" fillId="0" borderId="1" xfId="0" applyFont="1" applyBorder="1" applyAlignment="1">
      <alignment horizontal="center"/>
    </xf>
    <xf numFmtId="14" fontId="71" fillId="0" borderId="0" xfId="0" applyNumberFormat="1" applyFont="1" applyAlignment="1">
      <alignment horizontal="right"/>
    </xf>
    <xf numFmtId="3" fontId="71" fillId="0" borderId="0" xfId="0" applyNumberFormat="1" applyFont="1"/>
    <xf numFmtId="0" fontId="74" fillId="0" borderId="3" xfId="0" applyFont="1" applyBorder="1"/>
    <xf numFmtId="0" fontId="70" fillId="0" borderId="0" xfId="0" applyFont="1"/>
    <xf numFmtId="0" fontId="70" fillId="0" borderId="0" xfId="0" applyFont="1" applyAlignment="1">
      <alignment horizontal="left"/>
    </xf>
    <xf numFmtId="0" fontId="69" fillId="0" borderId="0" xfId="0" applyFont="1"/>
    <xf numFmtId="0" fontId="69" fillId="0" borderId="0" xfId="0" applyFont="1" applyAlignment="1">
      <alignment horizontal="left"/>
    </xf>
    <xf numFmtId="0" fontId="71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14" fontId="71" fillId="0" borderId="0" xfId="0" applyNumberFormat="1" applyFont="1" applyAlignment="1">
      <alignment horizontal="center"/>
    </xf>
    <xf numFmtId="165" fontId="71" fillId="0" borderId="0" xfId="0" applyNumberFormat="1" applyFont="1" applyAlignment="1">
      <alignment horizontal="center"/>
    </xf>
    <xf numFmtId="165" fontId="75" fillId="0" borderId="0" xfId="0" applyNumberFormat="1" applyFont="1" applyAlignment="1">
      <alignment horizontal="center"/>
    </xf>
    <xf numFmtId="165" fontId="74" fillId="0" borderId="1" xfId="0" applyNumberFormat="1" applyFont="1" applyBorder="1" applyAlignment="1">
      <alignment horizontal="center"/>
    </xf>
    <xf numFmtId="0" fontId="67" fillId="0" borderId="0" xfId="0" applyFont="1" applyAlignment="1">
      <alignment horizontal="center"/>
    </xf>
    <xf numFmtId="165" fontId="68" fillId="0" borderId="0" xfId="0" applyNumberFormat="1" applyFont="1" applyAlignment="1">
      <alignment horizontal="center"/>
    </xf>
    <xf numFmtId="165" fontId="74" fillId="0" borderId="0" xfId="0" applyNumberFormat="1" applyFont="1" applyAlignment="1">
      <alignment horizontal="center"/>
    </xf>
    <xf numFmtId="14" fontId="71" fillId="0" borderId="1" xfId="0" applyNumberFormat="1" applyFont="1" applyBorder="1" applyAlignment="1">
      <alignment horizontal="center"/>
    </xf>
    <xf numFmtId="165" fontId="71" fillId="0" borderId="1" xfId="0" applyNumberFormat="1" applyFont="1" applyBorder="1" applyAlignment="1">
      <alignment horizontal="center"/>
    </xf>
    <xf numFmtId="0" fontId="71" fillId="0" borderId="1" xfId="0" applyFont="1" applyBorder="1" applyAlignment="1">
      <alignment horizontal="center"/>
    </xf>
    <xf numFmtId="165" fontId="68" fillId="0" borderId="1" xfId="0" applyNumberFormat="1" applyFont="1" applyBorder="1" applyAlignment="1">
      <alignment horizontal="center"/>
    </xf>
    <xf numFmtId="0" fontId="71" fillId="0" borderId="0" xfId="0" applyFont="1" applyAlignment="1">
      <alignment horizontal="right"/>
    </xf>
    <xf numFmtId="0" fontId="66" fillId="0" borderId="1" xfId="0" applyFont="1" applyBorder="1" applyAlignment="1">
      <alignment horizontal="center"/>
    </xf>
    <xf numFmtId="0" fontId="65" fillId="0" borderId="1" xfId="0" applyFont="1" applyBorder="1" applyAlignment="1">
      <alignment horizontal="center"/>
    </xf>
    <xf numFmtId="49" fontId="74" fillId="0" borderId="0" xfId="0" applyNumberFormat="1" applyFont="1" applyAlignment="1">
      <alignment horizontal="center"/>
    </xf>
    <xf numFmtId="0" fontId="74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1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166" fontId="75" fillId="0" borderId="0" xfId="19" applyNumberFormat="1" applyFont="1" applyFill="1" applyBorder="1"/>
    <xf numFmtId="0" fontId="62" fillId="0" borderId="0" xfId="0" applyFont="1" applyAlignment="1">
      <alignment horizontal="center"/>
    </xf>
    <xf numFmtId="17" fontId="66" fillId="0" borderId="0" xfId="0" applyNumberFormat="1" applyFont="1" applyAlignment="1">
      <alignment horizontal="center"/>
    </xf>
    <xf numFmtId="0" fontId="54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4" fontId="71" fillId="2" borderId="1" xfId="0" applyNumberFormat="1" applyFont="1" applyFill="1" applyBorder="1"/>
    <xf numFmtId="165" fontId="71" fillId="2" borderId="1" xfId="0" applyNumberFormat="1" applyFont="1" applyFill="1" applyBorder="1"/>
    <xf numFmtId="0" fontId="71" fillId="2" borderId="1" xfId="0" applyFont="1" applyFill="1" applyBorder="1" applyAlignment="1">
      <alignment horizontal="left"/>
    </xf>
    <xf numFmtId="0" fontId="69" fillId="2" borderId="1" xfId="0" applyFont="1" applyFill="1" applyBorder="1"/>
    <xf numFmtId="0" fontId="69" fillId="2" borderId="1" xfId="0" applyFont="1" applyFill="1" applyBorder="1" applyAlignment="1">
      <alignment horizontal="left"/>
    </xf>
    <xf numFmtId="0" fontId="46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14" fontId="43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71" fillId="3" borderId="1" xfId="0" applyFont="1" applyFill="1" applyBorder="1" applyAlignment="1">
      <alignment horizontal="center"/>
    </xf>
    <xf numFmtId="0" fontId="51" fillId="3" borderId="1" xfId="0" applyFont="1" applyFill="1" applyBorder="1" applyAlignment="1">
      <alignment horizontal="center"/>
    </xf>
    <xf numFmtId="14" fontId="71" fillId="3" borderId="1" xfId="0" applyNumberFormat="1" applyFont="1" applyFill="1" applyBorder="1" applyAlignment="1">
      <alignment horizontal="center"/>
    </xf>
    <xf numFmtId="165" fontId="71" fillId="3" borderId="1" xfId="0" applyNumberFormat="1" applyFont="1" applyFill="1" applyBorder="1" applyAlignment="1">
      <alignment horizontal="center"/>
    </xf>
    <xf numFmtId="165" fontId="68" fillId="3" borderId="1" xfId="0" applyNumberFormat="1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4" fillId="3" borderId="1" xfId="0" applyFont="1" applyFill="1" applyBorder="1" applyAlignment="1">
      <alignment horizontal="center"/>
    </xf>
    <xf numFmtId="0" fontId="55" fillId="3" borderId="1" xfId="0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74" fillId="3" borderId="0" xfId="0" applyFont="1" applyFill="1"/>
    <xf numFmtId="0" fontId="71" fillId="3" borderId="0" xfId="0" applyFont="1" applyFill="1"/>
    <xf numFmtId="165" fontId="71" fillId="3" borderId="0" xfId="0" applyNumberFormat="1" applyFont="1" applyFill="1"/>
    <xf numFmtId="165" fontId="75" fillId="3" borderId="0" xfId="0" applyNumberFormat="1" applyFont="1" applyFill="1"/>
    <xf numFmtId="165" fontId="74" fillId="2" borderId="1" xfId="0" applyNumberFormat="1" applyFont="1" applyFill="1" applyBorder="1" applyAlignment="1">
      <alignment horizontal="center"/>
    </xf>
    <xf numFmtId="0" fontId="74" fillId="4" borderId="0" xfId="0" applyFont="1" applyFill="1"/>
    <xf numFmtId="0" fontId="71" fillId="4" borderId="0" xfId="0" applyFont="1" applyFill="1"/>
    <xf numFmtId="165" fontId="71" fillId="4" borderId="0" xfId="0" applyNumberFormat="1" applyFont="1" applyFill="1"/>
    <xf numFmtId="165" fontId="75" fillId="4" borderId="0" xfId="0" applyNumberFormat="1" applyFont="1" applyFill="1"/>
    <xf numFmtId="0" fontId="3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14" fontId="71" fillId="0" borderId="4" xfId="0" applyNumberFormat="1" applyFont="1" applyBorder="1" applyAlignment="1">
      <alignment horizontal="center"/>
    </xf>
    <xf numFmtId="165" fontId="71" fillId="0" borderId="3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5" fontId="77" fillId="3" borderId="0" xfId="0" applyNumberFormat="1" applyFont="1" applyFill="1"/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0" xfId="0" applyFont="1"/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71" fillId="0" borderId="1" xfId="0" applyNumberFormat="1" applyFont="1" applyBorder="1"/>
    <xf numFmtId="165" fontId="75" fillId="0" borderId="1" xfId="0" applyNumberFormat="1" applyFont="1" applyBorder="1"/>
    <xf numFmtId="0" fontId="12" fillId="0" borderId="1" xfId="0" applyFont="1" applyBorder="1"/>
    <xf numFmtId="14" fontId="71" fillId="0" borderId="1" xfId="0" applyNumberFormat="1" applyFont="1" applyBorder="1"/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74" fillId="0" borderId="1" xfId="0" applyFont="1" applyBorder="1" applyAlignment="1">
      <alignment horizontal="right"/>
    </xf>
    <xf numFmtId="0" fontId="7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/>
    <xf numFmtId="49" fontId="71" fillId="0" borderId="0" xfId="0" applyNumberFormat="1" applyFont="1" applyAlignment="1">
      <alignment horizontal="center"/>
    </xf>
    <xf numFmtId="3" fontId="71" fillId="0" borderId="0" xfId="0" applyNumberFormat="1" applyFont="1" applyAlignment="1">
      <alignment horizontal="center"/>
    </xf>
    <xf numFmtId="49" fontId="71" fillId="0" borderId="1" xfId="0" applyNumberFormat="1" applyFont="1" applyBorder="1" applyAlignment="1">
      <alignment horizontal="center"/>
    </xf>
    <xf numFmtId="0" fontId="71" fillId="0" borderId="1" xfId="0" applyFont="1" applyBorder="1" applyAlignment="1">
      <alignment horizontal="center" vertical="center"/>
    </xf>
    <xf numFmtId="14" fontId="71" fillId="0" borderId="1" xfId="0" applyNumberFormat="1" applyFont="1" applyBorder="1" applyAlignment="1">
      <alignment horizontal="center" vertical="center"/>
    </xf>
    <xf numFmtId="3" fontId="71" fillId="0" borderId="1" xfId="0" applyNumberFormat="1" applyFont="1" applyBorder="1" applyAlignment="1">
      <alignment horizontal="center"/>
    </xf>
    <xf numFmtId="3" fontId="71" fillId="0" borderId="2" xfId="0" applyNumberFormat="1" applyFont="1" applyBorder="1" applyAlignment="1">
      <alignment horizontal="center"/>
    </xf>
    <xf numFmtId="165" fontId="75" fillId="2" borderId="1" xfId="0" applyNumberFormat="1" applyFont="1" applyFill="1" applyBorder="1"/>
    <xf numFmtId="49" fontId="74" fillId="0" borderId="2" xfId="0" applyNumberFormat="1" applyFont="1" applyBorder="1" applyAlignment="1">
      <alignment horizontal="center"/>
    </xf>
    <xf numFmtId="49" fontId="74" fillId="0" borderId="4" xfId="0" applyNumberFormat="1" applyFont="1" applyBorder="1" applyAlignment="1">
      <alignment horizontal="center"/>
    </xf>
    <xf numFmtId="49" fontId="74" fillId="0" borderId="3" xfId="0" applyNumberFormat="1" applyFont="1" applyBorder="1" applyAlignment="1">
      <alignment horizontal="center"/>
    </xf>
    <xf numFmtId="0" fontId="74" fillId="0" borderId="2" xfId="0" applyFont="1" applyBorder="1" applyAlignment="1">
      <alignment horizontal="center"/>
    </xf>
    <xf numFmtId="0" fontId="74" fillId="0" borderId="3" xfId="0" applyFont="1" applyBorder="1" applyAlignment="1">
      <alignment horizontal="center"/>
    </xf>
    <xf numFmtId="165" fontId="68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74" fillId="0" borderId="1" xfId="0" applyNumberFormat="1" applyFont="1" applyFill="1" applyBorder="1" applyAlignment="1">
      <alignment horizontal="center"/>
    </xf>
    <xf numFmtId="165" fontId="75" fillId="0" borderId="1" xfId="0" applyNumberFormat="1" applyFont="1" applyFill="1" applyBorder="1"/>
    <xf numFmtId="0" fontId="7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4" fontId="71" fillId="0" borderId="0" xfId="0" applyNumberFormat="1" applyFont="1" applyBorder="1" applyAlignment="1">
      <alignment horizontal="center"/>
    </xf>
    <xf numFmtId="165" fontId="71" fillId="0" borderId="0" xfId="0" applyNumberFormat="1" applyFont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8" fillId="0" borderId="1" xfId="0" applyNumberFormat="1" applyFont="1" applyFill="1" applyBorder="1" applyAlignment="1">
      <alignment horizontal="center"/>
    </xf>
    <xf numFmtId="165" fontId="74" fillId="0" borderId="0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7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14" fontId="71" fillId="2" borderId="1" xfId="0" applyNumberFormat="1" applyFont="1" applyFill="1" applyBorder="1" applyAlignment="1">
      <alignment horizontal="center"/>
    </xf>
    <xf numFmtId="165" fontId="71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4" fontId="71" fillId="0" borderId="0" xfId="0" applyNumberFormat="1" applyFont="1" applyFill="1" applyBorder="1" applyAlignment="1">
      <alignment horizontal="center"/>
    </xf>
    <xf numFmtId="165" fontId="71" fillId="0" borderId="0" xfId="0" applyNumberFormat="1" applyFont="1" applyFill="1" applyBorder="1" applyAlignment="1">
      <alignment horizontal="center"/>
    </xf>
    <xf numFmtId="0" fontId="71" fillId="0" borderId="0" xfId="0" applyFont="1" applyFill="1"/>
    <xf numFmtId="0" fontId="7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4" fontId="71" fillId="0" borderId="1" xfId="0" applyNumberFormat="1" applyFont="1" applyFill="1" applyBorder="1" applyAlignment="1">
      <alignment horizontal="center"/>
    </xf>
    <xf numFmtId="165" fontId="71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/>
    <xf numFmtId="49" fontId="74" fillId="0" borderId="0" xfId="0" applyNumberFormat="1" applyFont="1" applyBorder="1" applyAlignment="1">
      <alignment horizontal="center"/>
    </xf>
    <xf numFmtId="0" fontId="71" fillId="2" borderId="1" xfId="0" applyFont="1" applyFill="1" applyBorder="1"/>
    <xf numFmtId="0" fontId="12" fillId="2" borderId="1" xfId="0" applyFont="1" applyFill="1" applyBorder="1"/>
    <xf numFmtId="0" fontId="74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" fillId="0" borderId="1" xfId="0" applyFont="1" applyBorder="1"/>
    <xf numFmtId="0" fontId="6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2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Milliers" xfId="19" builtinId="3"/>
    <cellStyle name="Normal" xfId="0" builtinId="0"/>
  </cellStyles>
  <dxfs count="0"/>
  <tableStyles count="0" defaultTableStyle="TableStyleMedium9" defaultPivotStyle="PivotStyleMedium4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osb-serv01\tanoh%20serveur\TANOH\COMPTABILITE%202023\RAPROCHEMENT%20BANCAIRE%202023\210201-ERR-SOS-Banque%20SOS%20ABIDJAN.xlsx" TargetMode="External"/><Relationship Id="rId1" Type="http://schemas.openxmlformats.org/officeDocument/2006/relationships/externalLinkPath" Target="file:///\\Sosb-serv01\tanoh%20serveur\TANOH\COMPTABILITE%202023\RAPROCHEMENT%20BANCAIRE%202023\210201-ERR-SOS-Banque%20SOS%20ABIDJ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osb-serv01\tanoh%20serveur\TANOH\COMPTABILITE%202023\RAPROCHEMENT%20BANCAIRE%202023\210201-ERR-SOS-Banque%20SOS%20ABIDJAN%20(00B).xlsx" TargetMode="External"/><Relationship Id="rId1" Type="http://schemas.openxmlformats.org/officeDocument/2006/relationships/externalLinkPath" Target="file:///\\Sosb-serv01\tanoh%20serveur\TANOH\COMPTABILITE%202023\RAPROCHEMENT%20BANCAIRE%202023\210201-ERR-SOS-Banque%20SOS%20ABIDJAN%20(00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Feuil2"/>
      <sheetName val="Feuil3"/>
    </sheetNames>
    <sheetDataSet>
      <sheetData sheetId="0" refreshError="1">
        <row r="1717">
          <cell r="G1717">
            <v>2741363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Feuil2"/>
      <sheetName val="Feuil3"/>
    </sheetNames>
    <sheetDataSet>
      <sheetData sheetId="0">
        <row r="2777">
          <cell r="G2777">
            <v>7299070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9"/>
  <sheetViews>
    <sheetView topLeftCell="A70" workbookViewId="0">
      <selection activeCell="G94" sqref="G94"/>
    </sheetView>
  </sheetViews>
  <sheetFormatPr baseColWidth="10" defaultColWidth="11.125" defaultRowHeight="15" x14ac:dyDescent="0.25"/>
  <cols>
    <col min="1" max="1" width="13.5" style="1" bestFit="1" customWidth="1"/>
    <col min="2" max="2" width="26.625" style="1" customWidth="1"/>
    <col min="3" max="3" width="27.5" style="1" customWidth="1"/>
    <col min="4" max="4" width="12.5" style="1" bestFit="1" customWidth="1"/>
    <col min="5" max="5" width="13.625" style="2" bestFit="1" customWidth="1"/>
    <col min="6" max="6" width="14.625" style="2" customWidth="1"/>
    <col min="7" max="7" width="43.75" style="1" bestFit="1" customWidth="1"/>
    <col min="8" max="8" width="30.125" style="1" customWidth="1"/>
    <col min="9" max="9" width="13.5" style="18" customWidth="1"/>
    <col min="10" max="16384" width="11.125" style="1"/>
  </cols>
  <sheetData>
    <row r="2" spans="1:9" x14ac:dyDescent="0.25">
      <c r="C2" s="13" t="s">
        <v>1</v>
      </c>
    </row>
    <row r="4" spans="1:9" x14ac:dyDescent="0.25">
      <c r="A4" s="13" t="s">
        <v>3</v>
      </c>
      <c r="B4" s="21" t="s">
        <v>4</v>
      </c>
      <c r="C4" s="13" t="s">
        <v>5</v>
      </c>
      <c r="D4" s="13" t="s">
        <v>6</v>
      </c>
      <c r="E4" s="11" t="s">
        <v>9</v>
      </c>
      <c r="F4" s="11" t="s">
        <v>8</v>
      </c>
      <c r="G4" s="13" t="s">
        <v>7</v>
      </c>
    </row>
    <row r="5" spans="1:9" x14ac:dyDescent="0.25">
      <c r="A5" s="8" t="s">
        <v>11</v>
      </c>
      <c r="B5" s="1" t="s">
        <v>10</v>
      </c>
      <c r="C5" s="8" t="s">
        <v>13</v>
      </c>
      <c r="D5" s="22">
        <v>43432</v>
      </c>
      <c r="E5" s="23">
        <v>2408408</v>
      </c>
      <c r="F5" s="23">
        <v>708408</v>
      </c>
      <c r="G5" s="22">
        <v>43493</v>
      </c>
      <c r="I5" s="19"/>
    </row>
    <row r="6" spans="1:9" x14ac:dyDescent="0.25">
      <c r="A6" s="4" t="s">
        <v>12</v>
      </c>
      <c r="B6" s="3" t="s">
        <v>0</v>
      </c>
      <c r="C6" s="12">
        <v>919002932</v>
      </c>
      <c r="D6" s="10">
        <v>43588</v>
      </c>
      <c r="E6" s="5">
        <v>8558960</v>
      </c>
      <c r="F6" s="5">
        <v>8558960</v>
      </c>
      <c r="G6" s="10">
        <v>43677</v>
      </c>
      <c r="I6" s="19"/>
    </row>
    <row r="7" spans="1:9" x14ac:dyDescent="0.25">
      <c r="A7" s="4" t="s">
        <v>12</v>
      </c>
      <c r="B7" s="3" t="s">
        <v>0</v>
      </c>
      <c r="C7" s="12">
        <v>919002931</v>
      </c>
      <c r="D7" s="10">
        <v>43588</v>
      </c>
      <c r="E7" s="5">
        <v>10793838</v>
      </c>
      <c r="F7" s="5">
        <f>+E7-6000005</f>
        <v>4793833</v>
      </c>
      <c r="G7" s="10">
        <v>43677</v>
      </c>
      <c r="I7" s="19"/>
    </row>
    <row r="8" spans="1:9" x14ac:dyDescent="0.25">
      <c r="A8" s="4" t="s">
        <v>12</v>
      </c>
      <c r="B8" s="3" t="s">
        <v>0</v>
      </c>
      <c r="C8" s="12">
        <v>919003789</v>
      </c>
      <c r="D8" s="10">
        <v>43648</v>
      </c>
      <c r="E8" s="5">
        <v>996661</v>
      </c>
      <c r="F8" s="5">
        <v>996661</v>
      </c>
      <c r="G8" s="10">
        <v>43738</v>
      </c>
      <c r="I8" s="19"/>
    </row>
    <row r="9" spans="1:9" x14ac:dyDescent="0.25">
      <c r="A9" s="4" t="s">
        <v>12</v>
      </c>
      <c r="B9" s="3" t="s">
        <v>0</v>
      </c>
      <c r="C9" s="12">
        <v>919003899</v>
      </c>
      <c r="D9" s="10">
        <v>43655</v>
      </c>
      <c r="E9" s="5">
        <v>993007</v>
      </c>
      <c r="F9" s="5">
        <v>993007</v>
      </c>
      <c r="G9" s="10">
        <v>43738</v>
      </c>
      <c r="I9" s="19"/>
    </row>
    <row r="10" spans="1:9" x14ac:dyDescent="0.25">
      <c r="A10" s="4" t="s">
        <v>12</v>
      </c>
      <c r="B10" s="3" t="s">
        <v>0</v>
      </c>
      <c r="C10" s="12">
        <v>919003951</v>
      </c>
      <c r="D10" s="10">
        <v>43657</v>
      </c>
      <c r="E10" s="5">
        <v>984828</v>
      </c>
      <c r="F10" s="5">
        <v>984828</v>
      </c>
      <c r="G10" s="10">
        <v>43738</v>
      </c>
      <c r="I10" s="19"/>
    </row>
    <row r="11" spans="1:9" x14ac:dyDescent="0.25">
      <c r="A11" s="4" t="s">
        <v>12</v>
      </c>
      <c r="B11" s="3" t="s">
        <v>0</v>
      </c>
      <c r="C11" s="12">
        <v>919004021</v>
      </c>
      <c r="D11" s="10">
        <v>43661</v>
      </c>
      <c r="E11" s="5">
        <v>998203</v>
      </c>
      <c r="F11" s="5">
        <v>998203</v>
      </c>
      <c r="G11" s="10">
        <v>43738</v>
      </c>
      <c r="I11" s="19"/>
    </row>
    <row r="12" spans="1:9" x14ac:dyDescent="0.25">
      <c r="A12" s="4" t="s">
        <v>12</v>
      </c>
      <c r="B12" s="3" t="s">
        <v>0</v>
      </c>
      <c r="C12" s="12">
        <v>919004020</v>
      </c>
      <c r="D12" s="10">
        <v>43661</v>
      </c>
      <c r="E12" s="5">
        <v>992410</v>
      </c>
      <c r="F12" s="5">
        <v>992410</v>
      </c>
      <c r="G12" s="10">
        <v>43738</v>
      </c>
      <c r="I12" s="19"/>
    </row>
    <row r="13" spans="1:9" x14ac:dyDescent="0.25">
      <c r="A13" s="4" t="s">
        <v>12</v>
      </c>
      <c r="B13" s="3" t="s">
        <v>0</v>
      </c>
      <c r="C13" s="12">
        <v>919004024</v>
      </c>
      <c r="D13" s="10">
        <v>43661</v>
      </c>
      <c r="E13" s="5">
        <v>993244</v>
      </c>
      <c r="F13" s="5">
        <v>993244</v>
      </c>
      <c r="G13" s="10">
        <v>43738</v>
      </c>
    </row>
    <row r="14" spans="1:9" x14ac:dyDescent="0.25">
      <c r="A14" s="4" t="s">
        <v>12</v>
      </c>
      <c r="B14" s="3" t="s">
        <v>0</v>
      </c>
      <c r="C14" s="12">
        <v>919004049</v>
      </c>
      <c r="D14" s="10">
        <v>43664</v>
      </c>
      <c r="E14" s="6">
        <v>1000761</v>
      </c>
      <c r="F14" s="5">
        <v>1000761</v>
      </c>
      <c r="G14" s="10">
        <v>43738</v>
      </c>
    </row>
    <row r="15" spans="1:9" ht="15.75" x14ac:dyDescent="0.25">
      <c r="A15" s="68"/>
      <c r="B15" s="69" t="s">
        <v>18</v>
      </c>
      <c r="C15" s="70" t="s">
        <v>19</v>
      </c>
      <c r="D15" s="66">
        <v>44887</v>
      </c>
      <c r="E15" s="67">
        <v>1000000</v>
      </c>
      <c r="F15" s="67">
        <v>1000000</v>
      </c>
      <c r="G15" s="66"/>
      <c r="H15" s="14"/>
      <c r="I15" s="20"/>
    </row>
    <row r="16" spans="1:9" ht="15.75" x14ac:dyDescent="0.25">
      <c r="A16" s="16"/>
      <c r="B16" s="27"/>
      <c r="C16" s="28"/>
      <c r="D16" s="9"/>
      <c r="G16" s="9"/>
      <c r="H16" s="14"/>
      <c r="I16" s="20"/>
    </row>
    <row r="17" spans="1:9" ht="15.75" x14ac:dyDescent="0.25">
      <c r="A17" s="16"/>
      <c r="B17" s="25"/>
      <c r="C17" s="26"/>
      <c r="D17" s="9"/>
      <c r="F17" s="17">
        <f>SUM(F5:F16)</f>
        <v>22020315</v>
      </c>
      <c r="G17" s="9"/>
      <c r="H17" s="14"/>
      <c r="I17" s="20">
        <f>F17</f>
        <v>22020315</v>
      </c>
    </row>
    <row r="18" spans="1:9" ht="15.75" x14ac:dyDescent="0.25">
      <c r="A18" s="16"/>
      <c r="B18" s="25"/>
      <c r="C18" s="26"/>
      <c r="D18" s="9"/>
      <c r="F18" s="17"/>
      <c r="G18" s="9"/>
      <c r="H18" s="14"/>
      <c r="I18" s="20"/>
    </row>
    <row r="19" spans="1:9" ht="15.75" x14ac:dyDescent="0.25">
      <c r="A19" s="16"/>
      <c r="B19" s="25"/>
      <c r="C19" s="24" t="s">
        <v>17</v>
      </c>
      <c r="D19" s="9"/>
      <c r="F19" s="17"/>
      <c r="G19" s="9"/>
      <c r="H19" s="14"/>
      <c r="I19" s="20"/>
    </row>
    <row r="20" spans="1:9" ht="15.75" x14ac:dyDescent="0.25">
      <c r="A20" s="13" t="s">
        <v>3</v>
      </c>
      <c r="B20" s="21" t="s">
        <v>4</v>
      </c>
      <c r="C20" s="13" t="s">
        <v>5</v>
      </c>
      <c r="D20" s="13" t="s">
        <v>6</v>
      </c>
      <c r="E20" s="11" t="s">
        <v>9</v>
      </c>
      <c r="F20" s="11" t="s">
        <v>8</v>
      </c>
      <c r="G20" s="13" t="s">
        <v>7</v>
      </c>
      <c r="H20" s="14"/>
      <c r="I20" s="20"/>
    </row>
    <row r="21" spans="1:9" ht="15.75" x14ac:dyDescent="0.25">
      <c r="A21" s="40"/>
      <c r="B21" s="106" t="s">
        <v>14</v>
      </c>
      <c r="C21" s="43">
        <v>690866</v>
      </c>
      <c r="D21" s="38">
        <v>45030</v>
      </c>
      <c r="E21" s="39">
        <v>314787</v>
      </c>
      <c r="F21" s="41">
        <v>314787</v>
      </c>
      <c r="G21" s="38">
        <v>45091</v>
      </c>
      <c r="H21" s="14"/>
      <c r="I21" s="20"/>
    </row>
    <row r="22" spans="1:9" ht="15.75" x14ac:dyDescent="0.25">
      <c r="A22" s="14"/>
      <c r="B22" s="46"/>
      <c r="C22" s="14"/>
      <c r="D22" s="14"/>
      <c r="E22" s="15"/>
      <c r="F22" s="15"/>
      <c r="G22" s="14"/>
      <c r="H22" s="14"/>
      <c r="I22" s="20"/>
    </row>
    <row r="23" spans="1:9" ht="15.75" x14ac:dyDescent="0.25">
      <c r="A23" s="29"/>
      <c r="B23" s="47"/>
      <c r="C23" s="47"/>
      <c r="D23" s="31"/>
      <c r="E23" s="32"/>
      <c r="F23" s="36"/>
      <c r="G23" s="31"/>
      <c r="H23" s="14"/>
      <c r="I23" s="20"/>
    </row>
    <row r="24" spans="1:9" ht="15.75" x14ac:dyDescent="0.25">
      <c r="A24" s="29"/>
      <c r="B24" s="30"/>
      <c r="C24" s="30"/>
      <c r="D24" s="31"/>
      <c r="E24" s="32"/>
      <c r="F24" s="33">
        <f>SUM(F21:F23)</f>
        <v>314787</v>
      </c>
      <c r="G24" s="31"/>
      <c r="H24" s="14"/>
      <c r="I24" s="20">
        <f>+F24+I17</f>
        <v>22335102</v>
      </c>
    </row>
    <row r="25" spans="1:9" ht="15.75" x14ac:dyDescent="0.25">
      <c r="A25" s="29"/>
      <c r="B25" s="30"/>
      <c r="C25" s="30"/>
      <c r="D25" s="31"/>
      <c r="E25" s="32"/>
      <c r="F25" s="33"/>
      <c r="G25" s="31"/>
      <c r="H25" s="14"/>
      <c r="I25" s="20"/>
    </row>
    <row r="26" spans="1:9" ht="15.75" x14ac:dyDescent="0.25">
      <c r="A26" s="29"/>
      <c r="B26" s="35"/>
      <c r="C26" s="13" t="s">
        <v>20</v>
      </c>
      <c r="D26" s="31"/>
      <c r="E26" s="32"/>
      <c r="F26" s="36"/>
      <c r="G26" s="31"/>
      <c r="H26" s="14"/>
      <c r="I26" s="20"/>
    </row>
    <row r="27" spans="1:9" ht="15.75" x14ac:dyDescent="0.25">
      <c r="A27" s="21" t="s">
        <v>3</v>
      </c>
      <c r="B27" s="21" t="s">
        <v>4</v>
      </c>
      <c r="C27" s="21" t="s">
        <v>5</v>
      </c>
      <c r="D27" s="21" t="s">
        <v>6</v>
      </c>
      <c r="E27" s="34" t="s">
        <v>9</v>
      </c>
      <c r="F27" s="34" t="s">
        <v>8</v>
      </c>
      <c r="G27" s="21" t="s">
        <v>7</v>
      </c>
      <c r="H27" s="14"/>
      <c r="I27" s="20"/>
    </row>
    <row r="28" spans="1:9" ht="15.75" x14ac:dyDescent="0.25">
      <c r="A28" s="81"/>
      <c r="B28" s="82" t="s">
        <v>33</v>
      </c>
      <c r="C28" s="82" t="s">
        <v>34</v>
      </c>
      <c r="D28" s="83">
        <v>45069</v>
      </c>
      <c r="E28" s="84">
        <v>378126</v>
      </c>
      <c r="F28" s="85">
        <v>378126</v>
      </c>
      <c r="G28" s="83">
        <v>45100</v>
      </c>
      <c r="H28" s="14"/>
      <c r="I28" s="20"/>
    </row>
    <row r="29" spans="1:9" ht="15.75" x14ac:dyDescent="0.25">
      <c r="A29" s="81"/>
      <c r="B29" s="86" t="s">
        <v>30</v>
      </c>
      <c r="C29" s="86" t="s">
        <v>31</v>
      </c>
      <c r="D29" s="83">
        <v>45065</v>
      </c>
      <c r="E29" s="84">
        <v>411613</v>
      </c>
      <c r="F29" s="85">
        <v>411613</v>
      </c>
      <c r="G29" s="83">
        <v>45096</v>
      </c>
      <c r="H29" s="14"/>
      <c r="I29" s="20"/>
    </row>
    <row r="30" spans="1:9" ht="15.75" x14ac:dyDescent="0.25">
      <c r="A30" s="40"/>
      <c r="B30" s="103" t="s">
        <v>30</v>
      </c>
      <c r="C30" s="104" t="s">
        <v>40</v>
      </c>
      <c r="D30" s="38">
        <v>45077</v>
      </c>
      <c r="E30" s="39">
        <v>281602</v>
      </c>
      <c r="F30" s="41">
        <v>281602</v>
      </c>
      <c r="G30" s="38">
        <v>45107</v>
      </c>
      <c r="H30" s="14"/>
      <c r="I30" s="20"/>
    </row>
    <row r="31" spans="1:9" ht="15.75" x14ac:dyDescent="0.25">
      <c r="A31" s="40"/>
      <c r="B31" s="104" t="s">
        <v>30</v>
      </c>
      <c r="C31" s="104" t="s">
        <v>39</v>
      </c>
      <c r="D31" s="38">
        <v>45077</v>
      </c>
      <c r="E31" s="39">
        <v>322042</v>
      </c>
      <c r="F31" s="41">
        <v>322042</v>
      </c>
      <c r="G31" s="38">
        <v>45107</v>
      </c>
      <c r="H31" s="14"/>
      <c r="I31" s="20"/>
    </row>
    <row r="32" spans="1:9" ht="15.75" x14ac:dyDescent="0.25">
      <c r="A32" s="40"/>
      <c r="B32" s="50" t="s">
        <v>15</v>
      </c>
      <c r="C32" s="65" t="s">
        <v>37</v>
      </c>
      <c r="D32" s="38">
        <v>45048</v>
      </c>
      <c r="E32" s="39">
        <v>85904</v>
      </c>
      <c r="F32" s="41">
        <v>85904</v>
      </c>
      <c r="G32" s="38">
        <v>45109</v>
      </c>
      <c r="H32" s="14"/>
      <c r="I32" s="20"/>
    </row>
    <row r="33" spans="1:9" ht="15.75" x14ac:dyDescent="0.25">
      <c r="A33" s="40"/>
      <c r="B33" s="51" t="s">
        <v>15</v>
      </c>
      <c r="C33" s="51" t="s">
        <v>23</v>
      </c>
      <c r="D33" s="38">
        <v>45049</v>
      </c>
      <c r="E33" s="39">
        <v>874935</v>
      </c>
      <c r="F33" s="41">
        <v>874935</v>
      </c>
      <c r="G33" s="38">
        <v>45110</v>
      </c>
      <c r="H33" s="14"/>
      <c r="I33" s="20"/>
    </row>
    <row r="34" spans="1:9" ht="15.75" x14ac:dyDescent="0.25">
      <c r="A34" s="40"/>
      <c r="B34" s="51" t="s">
        <v>15</v>
      </c>
      <c r="C34" s="51" t="s">
        <v>24</v>
      </c>
      <c r="D34" s="38">
        <v>45049</v>
      </c>
      <c r="E34" s="39">
        <v>31860</v>
      </c>
      <c r="F34" s="41">
        <v>31860</v>
      </c>
      <c r="G34" s="38">
        <v>45110</v>
      </c>
      <c r="H34" s="14"/>
      <c r="I34" s="20"/>
    </row>
    <row r="35" spans="1:9" ht="15.75" x14ac:dyDescent="0.25">
      <c r="A35" s="40"/>
      <c r="B35" s="52" t="s">
        <v>15</v>
      </c>
      <c r="C35" s="52" t="s">
        <v>25</v>
      </c>
      <c r="D35" s="38">
        <v>45050</v>
      </c>
      <c r="E35" s="39">
        <v>6372</v>
      </c>
      <c r="F35" s="41">
        <v>6372</v>
      </c>
      <c r="G35" s="38">
        <v>45111</v>
      </c>
      <c r="H35" s="14"/>
      <c r="I35" s="20"/>
    </row>
    <row r="36" spans="1:9" ht="15.75" x14ac:dyDescent="0.25">
      <c r="A36" s="40"/>
      <c r="B36" s="100" t="s">
        <v>15</v>
      </c>
      <c r="C36" s="100" t="s">
        <v>58</v>
      </c>
      <c r="D36" s="38">
        <v>45051</v>
      </c>
      <c r="E36" s="39">
        <v>119210</v>
      </c>
      <c r="F36" s="41">
        <f>+E36</f>
        <v>119210</v>
      </c>
      <c r="G36" s="38">
        <v>45112</v>
      </c>
      <c r="H36" s="14"/>
      <c r="I36" s="20"/>
    </row>
    <row r="37" spans="1:9" ht="15.75" x14ac:dyDescent="0.25">
      <c r="A37" s="40"/>
      <c r="B37" s="53" t="s">
        <v>15</v>
      </c>
      <c r="C37" s="53" t="s">
        <v>26</v>
      </c>
      <c r="D37" s="38">
        <v>45055</v>
      </c>
      <c r="E37" s="39">
        <v>201603</v>
      </c>
      <c r="F37" s="41">
        <v>201603</v>
      </c>
      <c r="G37" s="38">
        <v>45116</v>
      </c>
      <c r="H37" s="14"/>
      <c r="I37" s="20"/>
    </row>
    <row r="38" spans="1:9" ht="15.75" x14ac:dyDescent="0.25">
      <c r="A38" s="40"/>
      <c r="B38" s="54" t="s">
        <v>15</v>
      </c>
      <c r="C38" s="54" t="s">
        <v>27</v>
      </c>
      <c r="D38" s="38">
        <v>45056</v>
      </c>
      <c r="E38" s="39">
        <v>208019</v>
      </c>
      <c r="F38" s="41">
        <v>208019</v>
      </c>
      <c r="G38" s="38">
        <v>45117</v>
      </c>
      <c r="H38" s="14"/>
      <c r="I38" s="20"/>
    </row>
    <row r="39" spans="1:9" ht="15.75" x14ac:dyDescent="0.25">
      <c r="A39" s="40"/>
      <c r="B39" s="62" t="s">
        <v>15</v>
      </c>
      <c r="C39" s="62" t="s">
        <v>32</v>
      </c>
      <c r="D39" s="38">
        <v>45069</v>
      </c>
      <c r="E39" s="39">
        <v>5310</v>
      </c>
      <c r="F39" s="41">
        <v>5310</v>
      </c>
      <c r="G39" s="38">
        <v>45130</v>
      </c>
      <c r="H39" s="14"/>
      <c r="I39" s="20"/>
    </row>
    <row r="40" spans="1:9" ht="15.75" x14ac:dyDescent="0.25">
      <c r="A40" s="81"/>
      <c r="B40" s="88" t="s">
        <v>16</v>
      </c>
      <c r="C40" s="89">
        <v>2870</v>
      </c>
      <c r="D40" s="83">
        <v>45058</v>
      </c>
      <c r="E40" s="84">
        <v>3437012</v>
      </c>
      <c r="F40" s="85">
        <v>397440</v>
      </c>
      <c r="G40" s="83">
        <v>45089</v>
      </c>
      <c r="H40" s="14"/>
      <c r="I40" s="20"/>
    </row>
    <row r="41" spans="1:9" ht="15.75" x14ac:dyDescent="0.25">
      <c r="A41" s="40"/>
      <c r="B41" s="55" t="s">
        <v>21</v>
      </c>
      <c r="C41" s="54">
        <v>13482</v>
      </c>
      <c r="D41" s="38">
        <v>45057</v>
      </c>
      <c r="E41" s="39">
        <v>3347303</v>
      </c>
      <c r="F41" s="41">
        <v>3347303</v>
      </c>
      <c r="G41" s="38">
        <v>45118</v>
      </c>
      <c r="H41" s="14"/>
      <c r="I41" s="20"/>
    </row>
    <row r="42" spans="1:9" ht="15.75" x14ac:dyDescent="0.25">
      <c r="A42" s="81"/>
      <c r="B42" s="87" t="s">
        <v>28</v>
      </c>
      <c r="C42" s="87" t="s">
        <v>29</v>
      </c>
      <c r="D42" s="83">
        <v>45063</v>
      </c>
      <c r="E42" s="84">
        <v>500000</v>
      </c>
      <c r="F42" s="85">
        <v>500000</v>
      </c>
      <c r="G42" s="83">
        <v>45094</v>
      </c>
      <c r="H42" s="14"/>
      <c r="I42" s="20"/>
    </row>
    <row r="43" spans="1:9" ht="15.75" x14ac:dyDescent="0.25">
      <c r="A43" s="40"/>
      <c r="B43" s="64" t="s">
        <v>35</v>
      </c>
      <c r="C43" s="64" t="s">
        <v>36</v>
      </c>
      <c r="D43" s="38">
        <v>45069</v>
      </c>
      <c r="E43" s="39">
        <v>111829</v>
      </c>
      <c r="F43" s="41">
        <v>111829</v>
      </c>
      <c r="G43" s="38">
        <v>45130</v>
      </c>
      <c r="H43" s="14"/>
      <c r="I43" s="20"/>
    </row>
    <row r="44" spans="1:9" ht="15.75" x14ac:dyDescent="0.25">
      <c r="A44" s="40"/>
      <c r="B44" s="71" t="s">
        <v>22</v>
      </c>
      <c r="C44" s="71" t="s">
        <v>41</v>
      </c>
      <c r="D44" s="38">
        <v>45069</v>
      </c>
      <c r="E44" s="39">
        <v>164256</v>
      </c>
      <c r="F44" s="41">
        <v>164256</v>
      </c>
      <c r="G44" s="38">
        <v>45130</v>
      </c>
      <c r="H44" s="14"/>
      <c r="I44" s="20"/>
    </row>
    <row r="45" spans="1:9" ht="15.75" x14ac:dyDescent="0.25">
      <c r="A45" s="40"/>
      <c r="B45" s="71" t="s">
        <v>22</v>
      </c>
      <c r="C45" s="71" t="s">
        <v>42</v>
      </c>
      <c r="D45" s="38">
        <v>45072</v>
      </c>
      <c r="E45" s="39">
        <v>82128</v>
      </c>
      <c r="F45" s="41">
        <v>82128</v>
      </c>
      <c r="G45" s="38">
        <v>45130</v>
      </c>
      <c r="H45" s="14"/>
      <c r="I45" s="20"/>
    </row>
    <row r="46" spans="1:9" ht="15.75" x14ac:dyDescent="0.25">
      <c r="A46" s="29"/>
      <c r="B46" s="58"/>
      <c r="C46" s="49"/>
      <c r="D46" s="31"/>
      <c r="E46" s="32"/>
      <c r="F46" s="36"/>
      <c r="G46" s="31"/>
      <c r="H46" s="14"/>
      <c r="I46" s="57"/>
    </row>
    <row r="47" spans="1:9" ht="15.75" x14ac:dyDescent="0.25">
      <c r="A47" s="29"/>
      <c r="B47" s="58"/>
      <c r="C47" s="49"/>
      <c r="D47" s="31"/>
      <c r="E47" s="32"/>
      <c r="F47" s="37">
        <f>SUM(F28:F46)</f>
        <v>7529552</v>
      </c>
      <c r="G47" s="31"/>
      <c r="H47" s="14"/>
      <c r="I47" s="57">
        <f>+I24+F47</f>
        <v>29864654</v>
      </c>
    </row>
    <row r="48" spans="1:9" ht="15.75" x14ac:dyDescent="0.25">
      <c r="A48" s="29"/>
      <c r="B48" s="58"/>
      <c r="C48" s="59">
        <v>45078</v>
      </c>
      <c r="D48" s="31"/>
      <c r="E48" s="32"/>
      <c r="F48" s="36"/>
      <c r="G48" s="31"/>
      <c r="H48" s="14"/>
      <c r="I48" s="57"/>
    </row>
    <row r="49" spans="1:9" ht="15.75" x14ac:dyDescent="0.25">
      <c r="A49" s="21" t="s">
        <v>3</v>
      </c>
      <c r="B49" s="21" t="s">
        <v>4</v>
      </c>
      <c r="C49" s="21" t="s">
        <v>5</v>
      </c>
      <c r="D49" s="21" t="s">
        <v>6</v>
      </c>
      <c r="E49" s="34" t="s">
        <v>9</v>
      </c>
      <c r="F49" s="34" t="s">
        <v>8</v>
      </c>
      <c r="G49" s="21" t="s">
        <v>7</v>
      </c>
      <c r="H49" s="14"/>
      <c r="I49" s="57"/>
    </row>
    <row r="50" spans="1:9" ht="15.75" x14ac:dyDescent="0.25">
      <c r="A50" s="40"/>
      <c r="B50" s="72" t="s">
        <v>15</v>
      </c>
      <c r="C50" s="72" t="s">
        <v>43</v>
      </c>
      <c r="D50" s="38">
        <v>45085</v>
      </c>
      <c r="E50" s="39">
        <v>88500</v>
      </c>
      <c r="F50" s="41">
        <v>88500</v>
      </c>
      <c r="G50" s="38">
        <v>45146</v>
      </c>
      <c r="H50" s="14"/>
      <c r="I50" s="20"/>
    </row>
    <row r="51" spans="1:9" ht="15.75" x14ac:dyDescent="0.25">
      <c r="A51" s="40"/>
      <c r="B51" s="72" t="s">
        <v>15</v>
      </c>
      <c r="C51" s="72" t="s">
        <v>45</v>
      </c>
      <c r="D51" s="38">
        <v>45085</v>
      </c>
      <c r="E51" s="39">
        <v>70800</v>
      </c>
      <c r="F51" s="41">
        <v>70800</v>
      </c>
      <c r="G51" s="38">
        <v>45146</v>
      </c>
      <c r="H51" s="14"/>
      <c r="I51" s="20"/>
    </row>
    <row r="52" spans="1:9" ht="15.75" x14ac:dyDescent="0.25">
      <c r="A52" s="40"/>
      <c r="B52" s="72" t="s">
        <v>15</v>
      </c>
      <c r="C52" s="72" t="s">
        <v>44</v>
      </c>
      <c r="D52" s="38">
        <v>45085</v>
      </c>
      <c r="E52" s="39">
        <v>65006</v>
      </c>
      <c r="F52" s="41">
        <v>65006</v>
      </c>
      <c r="G52" s="38">
        <v>45146</v>
      </c>
      <c r="H52" s="14"/>
      <c r="I52" s="20"/>
    </row>
    <row r="53" spans="1:9" ht="15.75" x14ac:dyDescent="0.25">
      <c r="A53" s="40"/>
      <c r="B53" s="73" t="s">
        <v>16</v>
      </c>
      <c r="C53" s="71">
        <v>2995</v>
      </c>
      <c r="D53" s="38">
        <v>45089</v>
      </c>
      <c r="E53" s="39">
        <v>6056398</v>
      </c>
      <c r="F53" s="41">
        <v>612613</v>
      </c>
      <c r="G53" s="74">
        <v>45119</v>
      </c>
      <c r="H53" s="14"/>
      <c r="I53" s="20"/>
    </row>
    <row r="54" spans="1:9" ht="15.75" x14ac:dyDescent="0.25">
      <c r="A54" s="40"/>
      <c r="B54" s="75" t="s">
        <v>16</v>
      </c>
      <c r="C54" s="71">
        <v>3031</v>
      </c>
      <c r="D54" s="38">
        <v>45092</v>
      </c>
      <c r="E54" s="39">
        <v>4593589</v>
      </c>
      <c r="F54" s="41">
        <v>505724</v>
      </c>
      <c r="G54" s="38">
        <v>45122</v>
      </c>
      <c r="H54" s="14"/>
      <c r="I54" s="20"/>
    </row>
    <row r="55" spans="1:9" ht="15.75" x14ac:dyDescent="0.25">
      <c r="A55" s="40"/>
      <c r="B55" s="76" t="s">
        <v>35</v>
      </c>
      <c r="C55" s="76" t="s">
        <v>47</v>
      </c>
      <c r="D55" s="38">
        <v>45089</v>
      </c>
      <c r="E55" s="39">
        <v>232038</v>
      </c>
      <c r="F55" s="41">
        <v>232038</v>
      </c>
      <c r="G55" s="38">
        <v>45150</v>
      </c>
      <c r="H55" s="14"/>
      <c r="I55" s="20"/>
    </row>
    <row r="56" spans="1:9" ht="15.75" x14ac:dyDescent="0.25">
      <c r="A56" s="40"/>
      <c r="B56" s="77" t="s">
        <v>14</v>
      </c>
      <c r="C56" s="76">
        <v>821394</v>
      </c>
      <c r="D56" s="38">
        <v>45098</v>
      </c>
      <c r="E56" s="39">
        <v>5665009</v>
      </c>
      <c r="F56" s="41">
        <v>5665009</v>
      </c>
      <c r="G56" s="38">
        <v>45159</v>
      </c>
      <c r="H56" s="14"/>
      <c r="I56" s="20"/>
    </row>
    <row r="57" spans="1:9" ht="15.75" x14ac:dyDescent="0.25">
      <c r="A57" s="40"/>
      <c r="B57" s="77" t="s">
        <v>14</v>
      </c>
      <c r="C57" s="76">
        <v>821395</v>
      </c>
      <c r="D57" s="38">
        <v>45098</v>
      </c>
      <c r="E57" s="39">
        <v>1459767</v>
      </c>
      <c r="F57" s="41">
        <v>1459767</v>
      </c>
      <c r="G57" s="38">
        <v>45159</v>
      </c>
      <c r="H57" s="14"/>
      <c r="I57" s="20"/>
    </row>
    <row r="58" spans="1:9" ht="15.75" x14ac:dyDescent="0.25">
      <c r="A58" s="40"/>
      <c r="B58" s="78" t="s">
        <v>48</v>
      </c>
      <c r="C58" s="76">
        <v>7686433</v>
      </c>
      <c r="D58" s="38">
        <v>45092</v>
      </c>
      <c r="E58" s="39">
        <v>142343</v>
      </c>
      <c r="F58" s="41">
        <v>142343</v>
      </c>
      <c r="G58" s="38">
        <v>45122</v>
      </c>
      <c r="H58" s="14"/>
      <c r="I58" s="20"/>
    </row>
    <row r="59" spans="1:9" ht="15.75" x14ac:dyDescent="0.25">
      <c r="A59" s="40"/>
      <c r="B59" s="79" t="s">
        <v>15</v>
      </c>
      <c r="C59" s="79" t="s">
        <v>49</v>
      </c>
      <c r="D59" s="38">
        <v>45090</v>
      </c>
      <c r="E59" s="39">
        <v>5310</v>
      </c>
      <c r="F59" s="41">
        <v>5310</v>
      </c>
      <c r="G59" s="38">
        <v>45151</v>
      </c>
      <c r="H59" s="14"/>
      <c r="I59" s="20"/>
    </row>
    <row r="60" spans="1:9" ht="15.75" x14ac:dyDescent="0.25">
      <c r="A60" s="40"/>
      <c r="B60" s="79" t="s">
        <v>15</v>
      </c>
      <c r="C60" s="79" t="s">
        <v>50</v>
      </c>
      <c r="D60" s="38">
        <v>45099</v>
      </c>
      <c r="E60" s="39">
        <v>42126</v>
      </c>
      <c r="F60" s="41">
        <v>42126</v>
      </c>
      <c r="G60" s="38">
        <v>45160</v>
      </c>
      <c r="H60" s="14"/>
      <c r="I60" s="20"/>
    </row>
    <row r="61" spans="1:9" ht="15.75" x14ac:dyDescent="0.25">
      <c r="A61" s="40"/>
      <c r="B61" s="79" t="s">
        <v>35</v>
      </c>
      <c r="C61" s="79" t="s">
        <v>51</v>
      </c>
      <c r="D61" s="38">
        <v>45098</v>
      </c>
      <c r="E61" s="39">
        <v>5983</v>
      </c>
      <c r="F61" s="41">
        <v>5983</v>
      </c>
      <c r="G61" s="38">
        <v>45159</v>
      </c>
      <c r="H61" s="14"/>
      <c r="I61" s="20"/>
    </row>
    <row r="62" spans="1:9" ht="15.75" x14ac:dyDescent="0.25">
      <c r="A62" s="40"/>
      <c r="B62" s="80" t="s">
        <v>16</v>
      </c>
      <c r="C62" s="79">
        <v>3071</v>
      </c>
      <c r="D62" s="38">
        <v>45103</v>
      </c>
      <c r="E62" s="39">
        <v>1575895</v>
      </c>
      <c r="F62" s="41">
        <v>89601</v>
      </c>
      <c r="G62" s="38">
        <v>45133</v>
      </c>
      <c r="H62" s="14"/>
      <c r="I62" s="20"/>
    </row>
    <row r="63" spans="1:9" ht="15.75" x14ac:dyDescent="0.25">
      <c r="A63" s="40"/>
      <c r="B63" s="80" t="s">
        <v>16</v>
      </c>
      <c r="C63" s="79">
        <v>3072</v>
      </c>
      <c r="D63" s="38">
        <v>45103</v>
      </c>
      <c r="E63" s="39">
        <v>4952524</v>
      </c>
      <c r="F63" s="41">
        <v>372744</v>
      </c>
      <c r="G63" s="38">
        <v>45133</v>
      </c>
      <c r="H63" s="14"/>
      <c r="I63" s="20"/>
    </row>
    <row r="64" spans="1:9" ht="15.75" x14ac:dyDescent="0.25">
      <c r="A64" s="40"/>
      <c r="B64" s="90" t="s">
        <v>54</v>
      </c>
      <c r="C64" s="90" t="s">
        <v>55</v>
      </c>
      <c r="D64" s="38">
        <v>45110</v>
      </c>
      <c r="E64" s="39">
        <v>325000</v>
      </c>
      <c r="F64" s="41">
        <v>325000</v>
      </c>
      <c r="G64" s="38"/>
      <c r="H64" s="14"/>
      <c r="I64" s="20"/>
    </row>
    <row r="65" spans="1:9" ht="15.75" x14ac:dyDescent="0.25">
      <c r="A65" s="40"/>
      <c r="B65" s="101" t="s">
        <v>22</v>
      </c>
      <c r="C65" s="101" t="s">
        <v>59</v>
      </c>
      <c r="D65" s="38">
        <v>45107</v>
      </c>
      <c r="E65" s="39">
        <v>164256</v>
      </c>
      <c r="F65" s="41">
        <v>164256</v>
      </c>
      <c r="G65" s="38"/>
      <c r="H65" s="14"/>
      <c r="I65" s="20"/>
    </row>
    <row r="66" spans="1:9" ht="15.75" x14ac:dyDescent="0.25">
      <c r="A66" s="40"/>
      <c r="B66" s="102" t="s">
        <v>16</v>
      </c>
      <c r="C66" s="90">
        <v>3190</v>
      </c>
      <c r="D66" s="38">
        <v>45127</v>
      </c>
      <c r="E66" s="39">
        <v>2352075</v>
      </c>
      <c r="F66" s="41">
        <v>318071</v>
      </c>
      <c r="G66" s="38"/>
      <c r="H66" s="14"/>
      <c r="I66" s="20"/>
    </row>
    <row r="67" spans="1:9" ht="15.75" x14ac:dyDescent="0.25">
      <c r="A67" s="40"/>
      <c r="B67" s="107" t="s">
        <v>54</v>
      </c>
      <c r="C67" s="79">
        <v>188032</v>
      </c>
      <c r="D67" s="38">
        <v>45110</v>
      </c>
      <c r="E67" s="39">
        <v>325000</v>
      </c>
      <c r="F67" s="41">
        <f>+E67</f>
        <v>325000</v>
      </c>
      <c r="G67" s="38">
        <v>45141</v>
      </c>
      <c r="H67" s="14"/>
      <c r="I67" s="20"/>
    </row>
    <row r="68" spans="1:9" ht="15.75" x14ac:dyDescent="0.25">
      <c r="A68" s="40"/>
      <c r="B68" s="76"/>
      <c r="C68" s="76"/>
      <c r="D68" s="38"/>
      <c r="E68" s="39"/>
      <c r="F68" s="41"/>
      <c r="G68" s="38"/>
      <c r="H68" s="14"/>
      <c r="I68" s="20"/>
    </row>
    <row r="69" spans="1:9" ht="15.75" x14ac:dyDescent="0.25">
      <c r="A69" s="40"/>
      <c r="B69" s="63"/>
      <c r="C69" s="63"/>
      <c r="D69" s="38"/>
      <c r="E69" s="39"/>
      <c r="F69" s="41"/>
      <c r="G69" s="38"/>
      <c r="H69" s="14"/>
      <c r="I69" s="20"/>
    </row>
    <row r="70" spans="1:9" ht="15.75" x14ac:dyDescent="0.25">
      <c r="A70" s="40"/>
      <c r="B70" s="44"/>
      <c r="C70" s="43"/>
      <c r="D70" s="38"/>
      <c r="E70" s="39"/>
      <c r="F70" s="41"/>
      <c r="G70" s="38"/>
      <c r="H70" s="14"/>
      <c r="I70" s="20"/>
    </row>
    <row r="71" spans="1:9" ht="15.75" x14ac:dyDescent="0.25">
      <c r="A71" s="29"/>
      <c r="B71" s="48"/>
      <c r="C71" s="49"/>
      <c r="D71" s="31"/>
      <c r="E71" s="32"/>
      <c r="F71" s="36"/>
      <c r="G71" s="31"/>
      <c r="H71" s="14"/>
      <c r="I71" s="20"/>
    </row>
    <row r="72" spans="1:9" ht="15.75" x14ac:dyDescent="0.25">
      <c r="A72" s="29"/>
      <c r="B72" s="30"/>
      <c r="C72" s="30"/>
      <c r="D72" s="31"/>
      <c r="E72" s="32"/>
      <c r="F72" s="33"/>
      <c r="G72" s="31"/>
      <c r="H72" s="14"/>
      <c r="I72" s="20"/>
    </row>
    <row r="73" spans="1:9" ht="15.75" x14ac:dyDescent="0.25">
      <c r="B73" s="45"/>
      <c r="C73" s="45"/>
      <c r="D73" s="45"/>
      <c r="E73" s="45"/>
      <c r="F73" s="37">
        <f>SUM(F50:F72)</f>
        <v>10489891</v>
      </c>
      <c r="G73" s="42"/>
      <c r="I73" s="20">
        <f>F73+I47</f>
        <v>40354545</v>
      </c>
    </row>
    <row r="74" spans="1:9" x14ac:dyDescent="0.25">
      <c r="B74" s="45"/>
      <c r="C74" s="45"/>
      <c r="D74" s="45"/>
      <c r="E74" s="45"/>
      <c r="F74" s="37"/>
      <c r="G74" s="42"/>
    </row>
    <row r="75" spans="1:9" x14ac:dyDescent="0.25">
      <c r="B75" s="45"/>
      <c r="C75" s="45"/>
      <c r="D75" s="45"/>
      <c r="E75" s="45"/>
      <c r="F75" s="37"/>
      <c r="G75" s="42"/>
    </row>
    <row r="76" spans="1:9" x14ac:dyDescent="0.25">
      <c r="B76" s="45"/>
      <c r="C76" s="45"/>
      <c r="D76" s="45"/>
      <c r="E76" s="45"/>
      <c r="F76" s="37"/>
      <c r="G76" s="42"/>
    </row>
    <row r="77" spans="1:9" x14ac:dyDescent="0.25">
      <c r="B77" s="45"/>
      <c r="C77" s="155" t="s">
        <v>46</v>
      </c>
      <c r="D77" s="156"/>
      <c r="E77" s="45"/>
      <c r="F77" s="37"/>
      <c r="G77" s="42"/>
    </row>
    <row r="79" spans="1:9" x14ac:dyDescent="0.25">
      <c r="A79" s="40"/>
      <c r="B79" s="63" t="s">
        <v>33</v>
      </c>
      <c r="C79" s="63" t="s">
        <v>34</v>
      </c>
      <c r="D79" s="38">
        <v>45069</v>
      </c>
      <c r="E79" s="39">
        <v>378126</v>
      </c>
      <c r="F79" s="41">
        <v>378126</v>
      </c>
      <c r="G79" s="38">
        <v>45100</v>
      </c>
      <c r="H79" s="46" t="s">
        <v>38</v>
      </c>
    </row>
    <row r="80" spans="1:9" x14ac:dyDescent="0.25">
      <c r="A80" s="40"/>
      <c r="B80" s="61" t="s">
        <v>30</v>
      </c>
      <c r="C80" s="61" t="s">
        <v>31</v>
      </c>
      <c r="D80" s="38">
        <v>45065</v>
      </c>
      <c r="E80" s="39">
        <v>411613</v>
      </c>
      <c r="F80" s="41">
        <v>411613</v>
      </c>
      <c r="G80" s="38">
        <v>45096</v>
      </c>
    </row>
    <row r="81" spans="1:7" x14ac:dyDescent="0.25">
      <c r="B81" s="152" t="s">
        <v>52</v>
      </c>
      <c r="C81" s="153"/>
      <c r="D81" s="153"/>
      <c r="E81" s="154"/>
      <c r="F81" s="34">
        <f>SUM(F79:F80)</f>
        <v>789739</v>
      </c>
    </row>
    <row r="83" spans="1:7" x14ac:dyDescent="0.25">
      <c r="A83" s="40"/>
      <c r="B83" s="56" t="s">
        <v>16</v>
      </c>
      <c r="C83" s="54">
        <v>2870</v>
      </c>
      <c r="D83" s="38">
        <v>45058</v>
      </c>
      <c r="E83" s="39">
        <v>3437012</v>
      </c>
      <c r="F83" s="41">
        <v>397440</v>
      </c>
      <c r="G83" s="38">
        <v>45089</v>
      </c>
    </row>
    <row r="84" spans="1:7" x14ac:dyDescent="0.25">
      <c r="B84" s="152" t="s">
        <v>52</v>
      </c>
      <c r="C84" s="153"/>
      <c r="D84" s="153"/>
      <c r="E84" s="154"/>
      <c r="F84" s="34">
        <f>SUM(F83)</f>
        <v>397440</v>
      </c>
    </row>
    <row r="86" spans="1:7" x14ac:dyDescent="0.25">
      <c r="A86" s="40"/>
      <c r="B86" s="60" t="s">
        <v>28</v>
      </c>
      <c r="C86" s="60" t="s">
        <v>29</v>
      </c>
      <c r="D86" s="38">
        <v>45063</v>
      </c>
      <c r="E86" s="39">
        <v>500000</v>
      </c>
      <c r="F86" s="41">
        <v>500000</v>
      </c>
      <c r="G86" s="38">
        <v>45094</v>
      </c>
    </row>
    <row r="87" spans="1:7" x14ac:dyDescent="0.25">
      <c r="B87" s="152" t="s">
        <v>52</v>
      </c>
      <c r="C87" s="153"/>
      <c r="D87" s="153"/>
      <c r="E87" s="154"/>
      <c r="F87" s="34">
        <f>SUM(F86)</f>
        <v>500000</v>
      </c>
    </row>
    <row r="88" spans="1:7" x14ac:dyDescent="0.25">
      <c r="B88" s="45"/>
      <c r="C88" s="45"/>
      <c r="D88" s="45"/>
      <c r="E88" s="45"/>
      <c r="F88" s="37"/>
    </row>
    <row r="89" spans="1:7" x14ac:dyDescent="0.25">
      <c r="A89" s="40"/>
      <c r="B89" s="105" t="s">
        <v>60</v>
      </c>
      <c r="C89" s="60">
        <v>425475</v>
      </c>
      <c r="D89" s="38">
        <v>45129</v>
      </c>
      <c r="E89" s="39">
        <f>360000+60000</f>
        <v>420000</v>
      </c>
      <c r="F89" s="41">
        <v>360000</v>
      </c>
      <c r="G89" s="38"/>
    </row>
    <row r="90" spans="1:7" x14ac:dyDescent="0.25">
      <c r="A90" s="40"/>
      <c r="B90" s="105" t="s">
        <v>60</v>
      </c>
      <c r="C90" s="108">
        <v>425476</v>
      </c>
      <c r="D90" s="109">
        <v>45131</v>
      </c>
      <c r="E90" s="110">
        <v>60000</v>
      </c>
      <c r="F90" s="41">
        <v>60000</v>
      </c>
      <c r="G90" s="31"/>
    </row>
    <row r="91" spans="1:7" x14ac:dyDescent="0.25">
      <c r="B91" s="152" t="s">
        <v>52</v>
      </c>
      <c r="C91" s="153"/>
      <c r="D91" s="153"/>
      <c r="E91" s="154"/>
      <c r="F91" s="34">
        <f>SUM(F89:F90)</f>
        <v>420000</v>
      </c>
    </row>
    <row r="92" spans="1:7" x14ac:dyDescent="0.25">
      <c r="B92" s="45"/>
      <c r="C92" s="45"/>
      <c r="D92" s="45"/>
      <c r="E92" s="45"/>
      <c r="F92" s="37"/>
    </row>
    <row r="94" spans="1:7" x14ac:dyDescent="0.25">
      <c r="C94" s="14" t="s">
        <v>53</v>
      </c>
      <c r="F94" s="95">
        <f>+F81+F84+F87+F91</f>
        <v>2107179</v>
      </c>
    </row>
    <row r="96" spans="1:7" ht="16.5" customHeight="1" x14ac:dyDescent="0.25"/>
    <row r="98" spans="3:6" ht="15.75" x14ac:dyDescent="0.25">
      <c r="C98" s="91" t="s">
        <v>56</v>
      </c>
      <c r="D98" s="92"/>
      <c r="E98" s="93"/>
      <c r="F98" s="94">
        <f>F94</f>
        <v>2107179</v>
      </c>
    </row>
    <row r="99" spans="3:6" ht="15.75" x14ac:dyDescent="0.25">
      <c r="C99" s="14"/>
      <c r="F99" s="17"/>
    </row>
    <row r="100" spans="3:6" ht="15.75" x14ac:dyDescent="0.25">
      <c r="C100" s="96" t="s">
        <v>57</v>
      </c>
      <c r="D100" s="97"/>
      <c r="E100" s="98"/>
      <c r="F100" s="99">
        <f>20000000+[1]Feuil1!$G$1717</f>
        <v>22741363</v>
      </c>
    </row>
    <row r="183" spans="5:7" x14ac:dyDescent="0.25">
      <c r="E183" s="7">
        <v>69118751</v>
      </c>
    </row>
    <row r="186" spans="5:7" x14ac:dyDescent="0.25">
      <c r="E186" s="1"/>
      <c r="F186" s="7"/>
      <c r="G186" s="8" t="s">
        <v>2</v>
      </c>
    </row>
    <row r="189" spans="5:7" x14ac:dyDescent="0.25">
      <c r="F189" s="1"/>
    </row>
  </sheetData>
  <sortState xmlns:xlrd2="http://schemas.microsoft.com/office/spreadsheetml/2017/richdata2" ref="A23:G39">
    <sortCondition ref="D23:D39"/>
  </sortState>
  <mergeCells count="5">
    <mergeCell ref="B91:E91"/>
    <mergeCell ref="B87:E87"/>
    <mergeCell ref="C77:D77"/>
    <mergeCell ref="B81:E81"/>
    <mergeCell ref="B84:E84"/>
  </mergeCells>
  <pageMargins left="7.874015748031496E-2" right="7.874015748031496E-2" top="0.19685039370078741" bottom="3.937007874015748E-2" header="0.15748031496062992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81"/>
  <sheetViews>
    <sheetView tabSelected="1" topLeftCell="A37" workbookViewId="0">
      <selection activeCell="G46" sqref="G46"/>
    </sheetView>
  </sheetViews>
  <sheetFormatPr baseColWidth="10" defaultColWidth="11.125" defaultRowHeight="15" x14ac:dyDescent="0.25"/>
  <cols>
    <col min="1" max="1" width="13.5" style="1" bestFit="1" customWidth="1"/>
    <col min="2" max="2" width="26.625" style="1" customWidth="1"/>
    <col min="3" max="3" width="27.5" style="1" customWidth="1"/>
    <col min="4" max="4" width="12.5" style="1" bestFit="1" customWidth="1"/>
    <col min="5" max="5" width="13.625" style="2" bestFit="1" customWidth="1"/>
    <col min="6" max="6" width="14.625" style="2" customWidth="1"/>
    <col min="7" max="7" width="43.75" style="1" bestFit="1" customWidth="1"/>
    <col min="8" max="8" width="30.125" style="1" customWidth="1"/>
    <col min="9" max="9" width="13.5" style="18" customWidth="1"/>
    <col min="10" max="16384" width="11.125" style="1"/>
  </cols>
  <sheetData>
    <row r="2" spans="1:9" x14ac:dyDescent="0.25">
      <c r="C2" s="13" t="s">
        <v>1</v>
      </c>
    </row>
    <row r="4" spans="1:9" x14ac:dyDescent="0.25">
      <c r="A4" s="13" t="s">
        <v>3</v>
      </c>
      <c r="B4" s="21" t="s">
        <v>4</v>
      </c>
      <c r="C4" s="13" t="s">
        <v>5</v>
      </c>
      <c r="D4" s="13" t="s">
        <v>6</v>
      </c>
      <c r="E4" s="11" t="s">
        <v>9</v>
      </c>
      <c r="F4" s="11" t="s">
        <v>8</v>
      </c>
      <c r="G4" s="13" t="s">
        <v>7</v>
      </c>
    </row>
    <row r="5" spans="1:9" x14ac:dyDescent="0.25">
      <c r="A5" s="144" t="s">
        <v>11</v>
      </c>
      <c r="B5" s="29" t="s">
        <v>10</v>
      </c>
      <c r="C5" s="144" t="s">
        <v>13</v>
      </c>
      <c r="D5" s="31">
        <v>43432</v>
      </c>
      <c r="E5" s="145">
        <v>2408408</v>
      </c>
      <c r="F5" s="145">
        <v>708408</v>
      </c>
      <c r="G5" s="31">
        <v>43493</v>
      </c>
      <c r="I5" s="19"/>
    </row>
    <row r="6" spans="1:9" x14ac:dyDescent="0.25">
      <c r="A6" s="146" t="s">
        <v>12</v>
      </c>
      <c r="B6" s="40" t="s">
        <v>0</v>
      </c>
      <c r="C6" s="147">
        <v>919002932</v>
      </c>
      <c r="D6" s="148">
        <v>43588</v>
      </c>
      <c r="E6" s="149">
        <v>8558960</v>
      </c>
      <c r="F6" s="149">
        <v>8558960</v>
      </c>
      <c r="G6" s="148">
        <v>43677</v>
      </c>
      <c r="I6" s="19"/>
    </row>
    <row r="7" spans="1:9" x14ac:dyDescent="0.25">
      <c r="A7" s="146" t="s">
        <v>12</v>
      </c>
      <c r="B7" s="40" t="s">
        <v>0</v>
      </c>
      <c r="C7" s="147">
        <v>919002931</v>
      </c>
      <c r="D7" s="148">
        <v>43588</v>
      </c>
      <c r="E7" s="149">
        <v>10793838</v>
      </c>
      <c r="F7" s="149">
        <f>+E7-6000005</f>
        <v>4793833</v>
      </c>
      <c r="G7" s="148">
        <v>43677</v>
      </c>
      <c r="I7" s="19"/>
    </row>
    <row r="8" spans="1:9" x14ac:dyDescent="0.25">
      <c r="A8" s="146" t="s">
        <v>12</v>
      </c>
      <c r="B8" s="40" t="s">
        <v>0</v>
      </c>
      <c r="C8" s="147">
        <v>919003789</v>
      </c>
      <c r="D8" s="148">
        <v>43648</v>
      </c>
      <c r="E8" s="149">
        <v>996661</v>
      </c>
      <c r="F8" s="149">
        <v>996661</v>
      </c>
      <c r="G8" s="148">
        <v>43738</v>
      </c>
      <c r="I8" s="19"/>
    </row>
    <row r="9" spans="1:9" x14ac:dyDescent="0.25">
      <c r="A9" s="146" t="s">
        <v>12</v>
      </c>
      <c r="B9" s="40" t="s">
        <v>0</v>
      </c>
      <c r="C9" s="147">
        <v>919003899</v>
      </c>
      <c r="D9" s="148">
        <v>43655</v>
      </c>
      <c r="E9" s="149">
        <v>993007</v>
      </c>
      <c r="F9" s="149">
        <v>993007</v>
      </c>
      <c r="G9" s="148">
        <v>43738</v>
      </c>
      <c r="I9" s="19"/>
    </row>
    <row r="10" spans="1:9" x14ac:dyDescent="0.25">
      <c r="A10" s="146" t="s">
        <v>12</v>
      </c>
      <c r="B10" s="40" t="s">
        <v>0</v>
      </c>
      <c r="C10" s="147">
        <v>919003951</v>
      </c>
      <c r="D10" s="148">
        <v>43657</v>
      </c>
      <c r="E10" s="149">
        <v>984828</v>
      </c>
      <c r="F10" s="149">
        <v>984828</v>
      </c>
      <c r="G10" s="148">
        <v>43738</v>
      </c>
      <c r="I10" s="19"/>
    </row>
    <row r="11" spans="1:9" x14ac:dyDescent="0.25">
      <c r="A11" s="146" t="s">
        <v>12</v>
      </c>
      <c r="B11" s="40" t="s">
        <v>0</v>
      </c>
      <c r="C11" s="147">
        <v>919004021</v>
      </c>
      <c r="D11" s="148">
        <v>43661</v>
      </c>
      <c r="E11" s="149">
        <v>998203</v>
      </c>
      <c r="F11" s="149">
        <v>998203</v>
      </c>
      <c r="G11" s="148">
        <v>43738</v>
      </c>
      <c r="I11" s="19"/>
    </row>
    <row r="12" spans="1:9" x14ac:dyDescent="0.25">
      <c r="A12" s="146" t="s">
        <v>12</v>
      </c>
      <c r="B12" s="40" t="s">
        <v>0</v>
      </c>
      <c r="C12" s="147">
        <v>919004020</v>
      </c>
      <c r="D12" s="148">
        <v>43661</v>
      </c>
      <c r="E12" s="149">
        <v>992410</v>
      </c>
      <c r="F12" s="149">
        <v>992410</v>
      </c>
      <c r="G12" s="148">
        <v>43738</v>
      </c>
      <c r="I12" s="19"/>
    </row>
    <row r="13" spans="1:9" x14ac:dyDescent="0.25">
      <c r="A13" s="146" t="s">
        <v>12</v>
      </c>
      <c r="B13" s="40" t="s">
        <v>0</v>
      </c>
      <c r="C13" s="147">
        <v>919004024</v>
      </c>
      <c r="D13" s="148">
        <v>43661</v>
      </c>
      <c r="E13" s="149">
        <v>993244</v>
      </c>
      <c r="F13" s="149">
        <v>993244</v>
      </c>
      <c r="G13" s="148">
        <v>43738</v>
      </c>
    </row>
    <row r="14" spans="1:9" x14ac:dyDescent="0.25">
      <c r="A14" s="146" t="s">
        <v>12</v>
      </c>
      <c r="B14" s="40" t="s">
        <v>0</v>
      </c>
      <c r="C14" s="147">
        <v>919004049</v>
      </c>
      <c r="D14" s="148">
        <v>43664</v>
      </c>
      <c r="E14" s="150">
        <v>1000761</v>
      </c>
      <c r="F14" s="149">
        <v>1000761</v>
      </c>
      <c r="G14" s="148">
        <v>43738</v>
      </c>
    </row>
    <row r="15" spans="1:9" ht="15.75" x14ac:dyDescent="0.25">
      <c r="A15" s="171">
        <v>40110093</v>
      </c>
      <c r="B15" s="176" t="s">
        <v>15</v>
      </c>
      <c r="C15" s="173">
        <v>561</v>
      </c>
      <c r="D15" s="174">
        <v>45173</v>
      </c>
      <c r="E15" s="175">
        <v>7523</v>
      </c>
      <c r="F15" s="157">
        <v>7523</v>
      </c>
      <c r="G15" s="174">
        <v>45234</v>
      </c>
      <c r="H15" s="14"/>
      <c r="I15" s="20"/>
    </row>
    <row r="16" spans="1:9" ht="15.75" x14ac:dyDescent="0.25">
      <c r="A16" s="171">
        <v>40110093</v>
      </c>
      <c r="B16" s="176" t="s">
        <v>15</v>
      </c>
      <c r="C16" s="173">
        <v>560</v>
      </c>
      <c r="D16" s="174">
        <v>45173</v>
      </c>
      <c r="E16" s="175">
        <v>58410</v>
      </c>
      <c r="F16" s="157">
        <v>58410</v>
      </c>
      <c r="G16" s="174">
        <v>45234</v>
      </c>
      <c r="H16" s="14"/>
      <c r="I16" s="20"/>
    </row>
    <row r="17" spans="1:9" ht="15.75" x14ac:dyDescent="0.25">
      <c r="A17" s="171">
        <v>40110093</v>
      </c>
      <c r="B17" s="177" t="s">
        <v>15</v>
      </c>
      <c r="C17" s="173">
        <v>584</v>
      </c>
      <c r="D17" s="174">
        <v>45198</v>
      </c>
      <c r="E17" s="175">
        <v>14572</v>
      </c>
      <c r="F17" s="157">
        <v>14572</v>
      </c>
      <c r="G17" s="174">
        <v>45259</v>
      </c>
      <c r="H17" s="14"/>
      <c r="I17" s="20"/>
    </row>
    <row r="18" spans="1:9" ht="15.75" x14ac:dyDescent="0.25">
      <c r="A18" s="171">
        <v>40110053</v>
      </c>
      <c r="B18" s="178" t="s">
        <v>61</v>
      </c>
      <c r="C18" s="179">
        <v>22309323</v>
      </c>
      <c r="D18" s="174">
        <v>45195</v>
      </c>
      <c r="E18" s="175">
        <v>171487</v>
      </c>
      <c r="F18" s="157">
        <v>171487</v>
      </c>
      <c r="G18" s="174">
        <v>45225</v>
      </c>
      <c r="H18" s="14"/>
      <c r="I18" s="20"/>
    </row>
    <row r="19" spans="1:9" ht="15.75" x14ac:dyDescent="0.25">
      <c r="A19" s="40">
        <v>40110099</v>
      </c>
      <c r="B19" s="120" t="s">
        <v>35</v>
      </c>
      <c r="C19" s="120" t="s">
        <v>67</v>
      </c>
      <c r="D19" s="38">
        <v>45199</v>
      </c>
      <c r="E19" s="39">
        <v>2572</v>
      </c>
      <c r="F19" s="167">
        <v>2572</v>
      </c>
      <c r="G19" s="38">
        <v>45260</v>
      </c>
      <c r="H19" s="14" t="s">
        <v>92</v>
      </c>
      <c r="I19" s="20"/>
    </row>
    <row r="20" spans="1:9" ht="15.75" x14ac:dyDescent="0.25">
      <c r="A20" s="171">
        <v>40110118</v>
      </c>
      <c r="B20" s="180" t="s">
        <v>22</v>
      </c>
      <c r="C20" s="179">
        <v>3544</v>
      </c>
      <c r="D20" s="174">
        <v>45190</v>
      </c>
      <c r="E20" s="175">
        <v>164256</v>
      </c>
      <c r="F20" s="157">
        <v>164256</v>
      </c>
      <c r="G20" s="174">
        <v>45251</v>
      </c>
      <c r="H20" s="14"/>
      <c r="I20" s="20"/>
    </row>
    <row r="21" spans="1:9" ht="15.75" x14ac:dyDescent="0.25">
      <c r="A21" s="29"/>
      <c r="B21" s="30"/>
      <c r="C21" s="30"/>
      <c r="D21" s="31"/>
      <c r="E21" s="32"/>
      <c r="F21" s="33"/>
      <c r="G21" s="31"/>
      <c r="H21" s="14"/>
      <c r="I21" s="20"/>
    </row>
    <row r="22" spans="1:9" ht="15.75" x14ac:dyDescent="0.25">
      <c r="B22" s="45"/>
      <c r="C22" s="45"/>
      <c r="D22" s="45"/>
      <c r="E22" s="45"/>
      <c r="F22" s="33">
        <f>SUM(F5:F21)</f>
        <v>21439135</v>
      </c>
      <c r="G22" s="42"/>
      <c r="I22" s="20">
        <f>+F22</f>
        <v>21439135</v>
      </c>
    </row>
    <row r="23" spans="1:9" ht="15.75" x14ac:dyDescent="0.25">
      <c r="B23" s="45"/>
      <c r="C23" s="45"/>
      <c r="D23" s="45"/>
      <c r="E23" s="45"/>
      <c r="F23" s="33"/>
      <c r="G23" s="42"/>
      <c r="I23" s="20"/>
    </row>
    <row r="24" spans="1:9" ht="15.75" x14ac:dyDescent="0.25">
      <c r="B24" s="45"/>
      <c r="C24" s="13" t="s">
        <v>17</v>
      </c>
      <c r="D24" s="45"/>
      <c r="E24" s="45"/>
      <c r="F24" s="33"/>
      <c r="G24" s="42"/>
      <c r="I24" s="20"/>
    </row>
    <row r="25" spans="1:9" ht="15.75" x14ac:dyDescent="0.25">
      <c r="A25" s="21" t="s">
        <v>3</v>
      </c>
      <c r="B25" s="21" t="s">
        <v>4</v>
      </c>
      <c r="C25" s="21" t="s">
        <v>5</v>
      </c>
      <c r="D25" s="21" t="s">
        <v>6</v>
      </c>
      <c r="E25" s="34" t="s">
        <v>9</v>
      </c>
      <c r="F25" s="34" t="s">
        <v>8</v>
      </c>
      <c r="G25" s="21" t="s">
        <v>7</v>
      </c>
      <c r="I25" s="20"/>
    </row>
    <row r="26" spans="1:9" ht="15.75" x14ac:dyDescent="0.25">
      <c r="A26" s="171"/>
      <c r="B26" s="181" t="s">
        <v>30</v>
      </c>
      <c r="C26" s="181" t="s">
        <v>69</v>
      </c>
      <c r="D26" s="174">
        <v>45226</v>
      </c>
      <c r="E26" s="175">
        <v>247978</v>
      </c>
      <c r="F26" s="95">
        <v>247978</v>
      </c>
      <c r="G26" s="174">
        <v>45257</v>
      </c>
      <c r="I26" s="20"/>
    </row>
    <row r="27" spans="1:9" ht="15.75" x14ac:dyDescent="0.25">
      <c r="A27" s="171"/>
      <c r="B27" s="182" t="s">
        <v>30</v>
      </c>
      <c r="C27" s="182" t="s">
        <v>70</v>
      </c>
      <c r="D27" s="174">
        <v>45230</v>
      </c>
      <c r="E27" s="175">
        <v>184619</v>
      </c>
      <c r="F27" s="95">
        <v>184619</v>
      </c>
      <c r="G27" s="174">
        <v>45257</v>
      </c>
      <c r="I27" s="20"/>
    </row>
    <row r="28" spans="1:9" ht="15.75" x14ac:dyDescent="0.25">
      <c r="A28" s="40"/>
      <c r="B28" s="121" t="s">
        <v>15</v>
      </c>
      <c r="C28" s="111">
        <v>595</v>
      </c>
      <c r="D28" s="38">
        <v>45212</v>
      </c>
      <c r="E28" s="39">
        <v>53100</v>
      </c>
      <c r="F28" s="159">
        <v>53100</v>
      </c>
      <c r="G28" s="38">
        <v>45273</v>
      </c>
      <c r="I28" s="20"/>
    </row>
    <row r="29" spans="1:9" ht="15.75" x14ac:dyDescent="0.25">
      <c r="A29" s="40"/>
      <c r="B29" s="121" t="s">
        <v>15</v>
      </c>
      <c r="C29" s="158" t="s">
        <v>88</v>
      </c>
      <c r="D29" s="38">
        <v>45222</v>
      </c>
      <c r="E29" s="39">
        <v>25842</v>
      </c>
      <c r="F29" s="159">
        <f>+E29</f>
        <v>25842</v>
      </c>
      <c r="G29" s="38">
        <v>45283</v>
      </c>
      <c r="I29" s="20"/>
    </row>
    <row r="30" spans="1:9" ht="15.75" x14ac:dyDescent="0.25">
      <c r="A30" s="171"/>
      <c r="B30" s="183" t="s">
        <v>16</v>
      </c>
      <c r="C30" s="173">
        <v>378</v>
      </c>
      <c r="D30" s="174">
        <v>45224</v>
      </c>
      <c r="E30" s="175">
        <v>2702902</v>
      </c>
      <c r="F30" s="95">
        <v>256271</v>
      </c>
      <c r="G30" s="174">
        <v>45255</v>
      </c>
      <c r="I30" s="20"/>
    </row>
    <row r="31" spans="1:9" ht="15.75" x14ac:dyDescent="0.25">
      <c r="A31" s="171"/>
      <c r="B31" s="172" t="s">
        <v>68</v>
      </c>
      <c r="C31" s="173">
        <v>22310015</v>
      </c>
      <c r="D31" s="174">
        <v>45210</v>
      </c>
      <c r="E31" s="175">
        <v>261346</v>
      </c>
      <c r="F31" s="95">
        <v>261346</v>
      </c>
      <c r="G31" s="174">
        <v>45241</v>
      </c>
      <c r="I31" s="20"/>
    </row>
    <row r="32" spans="1:9" ht="15.75" x14ac:dyDescent="0.25">
      <c r="A32" s="171"/>
      <c r="B32" s="184" t="s">
        <v>21</v>
      </c>
      <c r="C32" s="173">
        <v>27313</v>
      </c>
      <c r="D32" s="174">
        <v>45211</v>
      </c>
      <c r="E32" s="175">
        <v>4840845</v>
      </c>
      <c r="F32" s="95">
        <v>4840845</v>
      </c>
      <c r="G32" s="174">
        <v>45272</v>
      </c>
      <c r="I32" s="20"/>
    </row>
    <row r="33" spans="1:9" ht="15.75" x14ac:dyDescent="0.25">
      <c r="A33" s="40"/>
      <c r="B33" s="124" t="s">
        <v>35</v>
      </c>
      <c r="C33" s="158" t="s">
        <v>87</v>
      </c>
      <c r="D33" s="38">
        <v>45223</v>
      </c>
      <c r="E33" s="39">
        <v>5983</v>
      </c>
      <c r="F33" s="159">
        <v>5983</v>
      </c>
      <c r="G33" s="38">
        <v>45284</v>
      </c>
      <c r="I33" s="20"/>
    </row>
    <row r="34" spans="1:9" ht="15.75" x14ac:dyDescent="0.25">
      <c r="A34" s="40"/>
      <c r="B34" s="126" t="s">
        <v>35</v>
      </c>
      <c r="C34" s="158" t="s">
        <v>86</v>
      </c>
      <c r="D34" s="38">
        <v>45225</v>
      </c>
      <c r="E34" s="39">
        <v>168858</v>
      </c>
      <c r="F34" s="159">
        <v>168858</v>
      </c>
      <c r="G34" s="38">
        <v>45284</v>
      </c>
      <c r="I34" s="20"/>
    </row>
    <row r="35" spans="1:9" ht="15.75" x14ac:dyDescent="0.25">
      <c r="A35" s="40"/>
      <c r="B35" s="126" t="s">
        <v>35</v>
      </c>
      <c r="C35" s="158" t="s">
        <v>85</v>
      </c>
      <c r="D35" s="38">
        <v>45226</v>
      </c>
      <c r="E35" s="39">
        <v>24851</v>
      </c>
      <c r="F35" s="159">
        <v>24851</v>
      </c>
      <c r="G35" s="38">
        <v>45287</v>
      </c>
      <c r="I35" s="20"/>
    </row>
    <row r="36" spans="1:9" ht="15.75" x14ac:dyDescent="0.25">
      <c r="A36" s="40"/>
      <c r="B36" s="128" t="s">
        <v>22</v>
      </c>
      <c r="C36" s="127">
        <v>4074</v>
      </c>
      <c r="D36" s="38">
        <v>45218</v>
      </c>
      <c r="E36" s="39">
        <v>10620</v>
      </c>
      <c r="F36" s="159">
        <v>10620</v>
      </c>
      <c r="G36" s="38">
        <v>45279</v>
      </c>
      <c r="I36" s="20"/>
    </row>
    <row r="37" spans="1:9" ht="15.75" x14ac:dyDescent="0.25">
      <c r="A37" s="40"/>
      <c r="B37" s="128" t="s">
        <v>22</v>
      </c>
      <c r="C37" s="127">
        <v>4104</v>
      </c>
      <c r="D37" s="38">
        <v>45219</v>
      </c>
      <c r="E37" s="39">
        <v>328512</v>
      </c>
      <c r="F37" s="159">
        <v>328512</v>
      </c>
      <c r="G37" s="38">
        <v>45280</v>
      </c>
      <c r="I37" s="20"/>
    </row>
    <row r="38" spans="1:9" ht="15.75" x14ac:dyDescent="0.25">
      <c r="B38" s="45"/>
      <c r="C38" s="45"/>
      <c r="D38" s="45"/>
      <c r="E38" s="45"/>
      <c r="F38" s="33"/>
      <c r="G38" s="42"/>
      <c r="I38" s="20"/>
    </row>
    <row r="39" spans="1:9" ht="15.75" x14ac:dyDescent="0.25">
      <c r="C39" s="14"/>
      <c r="F39" s="17"/>
    </row>
    <row r="40" spans="1:9" ht="15.75" x14ac:dyDescent="0.25">
      <c r="C40" s="14"/>
      <c r="F40" s="17">
        <f>SUM(F26:F39)</f>
        <v>6408825</v>
      </c>
      <c r="I40" s="20">
        <f>+F40+I22</f>
        <v>27847960</v>
      </c>
    </row>
    <row r="41" spans="1:9" ht="15.75" x14ac:dyDescent="0.25">
      <c r="C41" s="14"/>
      <c r="F41" s="17"/>
      <c r="I41" s="20"/>
    </row>
    <row r="42" spans="1:9" ht="15.75" x14ac:dyDescent="0.25">
      <c r="C42" s="13" t="s">
        <v>20</v>
      </c>
      <c r="F42" s="17"/>
      <c r="I42" s="20"/>
    </row>
    <row r="43" spans="1:9" ht="15.75" x14ac:dyDescent="0.25">
      <c r="A43" s="21" t="s">
        <v>3</v>
      </c>
      <c r="B43" s="21" t="s">
        <v>4</v>
      </c>
      <c r="C43" s="21" t="s">
        <v>5</v>
      </c>
      <c r="D43" s="21" t="s">
        <v>6</v>
      </c>
      <c r="E43" s="34" t="s">
        <v>9</v>
      </c>
      <c r="F43" s="34" t="s">
        <v>8</v>
      </c>
      <c r="G43" s="21" t="s">
        <v>7</v>
      </c>
      <c r="I43" s="20"/>
    </row>
    <row r="44" spans="1:9" ht="15.75" x14ac:dyDescent="0.25">
      <c r="A44" s="3"/>
      <c r="B44" s="131" t="s">
        <v>73</v>
      </c>
      <c r="C44" s="21">
        <v>0.15887899999999999</v>
      </c>
      <c r="D44" s="132">
        <v>45233</v>
      </c>
      <c r="E44" s="129">
        <v>2066265</v>
      </c>
      <c r="F44" s="130">
        <f>+E44</f>
        <v>2066265</v>
      </c>
      <c r="G44" s="38">
        <v>45294</v>
      </c>
      <c r="I44" s="20"/>
    </row>
    <row r="45" spans="1:9" ht="15.75" x14ac:dyDescent="0.25">
      <c r="A45" s="3"/>
      <c r="B45" s="140" t="s">
        <v>30</v>
      </c>
      <c r="C45" s="21" t="s">
        <v>78</v>
      </c>
      <c r="D45" s="132">
        <v>45250</v>
      </c>
      <c r="E45" s="129">
        <v>405381</v>
      </c>
      <c r="F45" s="160">
        <v>405381</v>
      </c>
      <c r="G45" s="38">
        <v>45280</v>
      </c>
      <c r="I45" s="20"/>
    </row>
    <row r="46" spans="1:9" ht="15.75" x14ac:dyDescent="0.25">
      <c r="A46" s="3"/>
      <c r="B46" s="140" t="s">
        <v>30</v>
      </c>
      <c r="C46" s="21" t="s">
        <v>79</v>
      </c>
      <c r="D46" s="132">
        <v>45250</v>
      </c>
      <c r="E46" s="129">
        <v>93802</v>
      </c>
      <c r="F46" s="160">
        <v>93802</v>
      </c>
      <c r="G46" s="38">
        <v>45280</v>
      </c>
      <c r="I46" s="20"/>
    </row>
    <row r="47" spans="1:9" ht="15.75" x14ac:dyDescent="0.25">
      <c r="A47" s="198"/>
      <c r="B47" s="203" t="s">
        <v>64</v>
      </c>
      <c r="C47" s="200" t="s">
        <v>77</v>
      </c>
      <c r="D47" s="66">
        <v>45230</v>
      </c>
      <c r="E47" s="67">
        <v>7240644</v>
      </c>
      <c r="F47" s="151">
        <v>7240644</v>
      </c>
      <c r="G47" s="204" t="s">
        <v>89</v>
      </c>
      <c r="I47" s="20"/>
    </row>
    <row r="48" spans="1:9" ht="15.75" x14ac:dyDescent="0.25">
      <c r="A48" s="3"/>
      <c r="B48" s="133" t="s">
        <v>15</v>
      </c>
      <c r="C48" s="21">
        <v>618</v>
      </c>
      <c r="D48" s="132">
        <v>45238</v>
      </c>
      <c r="E48" s="129">
        <v>141600</v>
      </c>
      <c r="F48" s="160">
        <v>141600</v>
      </c>
      <c r="G48" s="38">
        <v>45299</v>
      </c>
      <c r="I48" s="20"/>
    </row>
    <row r="49" spans="1:9" ht="15.75" x14ac:dyDescent="0.25">
      <c r="A49" s="3"/>
      <c r="B49" s="135" t="s">
        <v>15</v>
      </c>
      <c r="C49" s="21">
        <v>617</v>
      </c>
      <c r="D49" s="132">
        <v>45237</v>
      </c>
      <c r="E49" s="129">
        <v>345150</v>
      </c>
      <c r="F49" s="160">
        <v>345150</v>
      </c>
      <c r="G49" s="38">
        <v>45298</v>
      </c>
      <c r="I49" s="20"/>
    </row>
    <row r="50" spans="1:9" ht="15.75" x14ac:dyDescent="0.25">
      <c r="A50" s="3"/>
      <c r="B50" s="134" t="s">
        <v>16</v>
      </c>
      <c r="C50" s="21" t="s">
        <v>84</v>
      </c>
      <c r="D50" s="132">
        <v>45240</v>
      </c>
      <c r="E50" s="129">
        <v>3683678</v>
      </c>
      <c r="F50" s="160">
        <v>264533</v>
      </c>
      <c r="G50" s="38">
        <v>45270</v>
      </c>
      <c r="I50" s="20"/>
    </row>
    <row r="51" spans="1:9" ht="15.75" x14ac:dyDescent="0.25">
      <c r="A51" s="3"/>
      <c r="B51" s="141" t="s">
        <v>16</v>
      </c>
      <c r="C51" s="21">
        <v>495</v>
      </c>
      <c r="D51" s="132">
        <v>45251</v>
      </c>
      <c r="E51" s="129">
        <v>3170431</v>
      </c>
      <c r="F51" s="160">
        <v>285573</v>
      </c>
      <c r="G51" s="38">
        <v>45281</v>
      </c>
      <c r="I51" s="20"/>
    </row>
    <row r="52" spans="1:9" ht="15.75" x14ac:dyDescent="0.25">
      <c r="A52" s="3"/>
      <c r="B52" s="142" t="s">
        <v>14</v>
      </c>
      <c r="C52" s="21">
        <v>28463</v>
      </c>
      <c r="D52" s="132">
        <v>45250</v>
      </c>
      <c r="E52" s="129">
        <v>133999</v>
      </c>
      <c r="F52" s="160">
        <f>+E52</f>
        <v>133999</v>
      </c>
      <c r="G52" s="38">
        <v>45311</v>
      </c>
      <c r="I52" s="20"/>
    </row>
    <row r="53" spans="1:9" ht="15.75" x14ac:dyDescent="0.25">
      <c r="A53" s="3"/>
      <c r="B53" s="142" t="s">
        <v>14</v>
      </c>
      <c r="C53" s="21">
        <v>28464</v>
      </c>
      <c r="D53" s="132">
        <v>45250</v>
      </c>
      <c r="E53" s="129">
        <v>289441</v>
      </c>
      <c r="F53" s="160">
        <v>289441</v>
      </c>
      <c r="G53" s="38">
        <v>45311</v>
      </c>
      <c r="I53" s="20"/>
    </row>
    <row r="54" spans="1:9" ht="15.75" x14ac:dyDescent="0.25">
      <c r="A54" s="3"/>
      <c r="B54" s="142" t="s">
        <v>14</v>
      </c>
      <c r="C54" s="21">
        <v>28465</v>
      </c>
      <c r="D54" s="132">
        <v>45250</v>
      </c>
      <c r="E54" s="129">
        <v>4727266</v>
      </c>
      <c r="F54" s="160">
        <v>4727266</v>
      </c>
      <c r="G54" s="38">
        <v>45311</v>
      </c>
      <c r="I54" s="20"/>
    </row>
    <row r="55" spans="1:9" ht="15.75" x14ac:dyDescent="0.25">
      <c r="A55" s="3"/>
      <c r="B55" s="143" t="s">
        <v>80</v>
      </c>
      <c r="C55" s="21" t="s">
        <v>81</v>
      </c>
      <c r="D55" s="132">
        <v>45257</v>
      </c>
      <c r="E55" s="129">
        <v>2265600</v>
      </c>
      <c r="F55" s="160">
        <v>2265600</v>
      </c>
      <c r="G55" s="38">
        <v>45287</v>
      </c>
      <c r="I55" s="20"/>
    </row>
    <row r="56" spans="1:9" ht="15.75" x14ac:dyDescent="0.25">
      <c r="A56" s="198"/>
      <c r="B56" s="199" t="s">
        <v>72</v>
      </c>
      <c r="C56" s="200">
        <v>922</v>
      </c>
      <c r="D56" s="66">
        <v>45237</v>
      </c>
      <c r="E56" s="67">
        <v>3009000</v>
      </c>
      <c r="F56" s="151">
        <f>+E56</f>
        <v>3009000</v>
      </c>
      <c r="G56" s="174">
        <v>45267</v>
      </c>
      <c r="I56" s="20"/>
    </row>
    <row r="57" spans="1:9" ht="15.75" x14ac:dyDescent="0.25">
      <c r="A57" s="198"/>
      <c r="B57" s="201" t="s">
        <v>76</v>
      </c>
      <c r="C57" s="200" t="s">
        <v>83</v>
      </c>
      <c r="D57" s="66">
        <v>45244</v>
      </c>
      <c r="E57" s="67">
        <v>1113500</v>
      </c>
      <c r="F57" s="151">
        <v>1113500</v>
      </c>
      <c r="G57" s="174">
        <v>45274</v>
      </c>
      <c r="I57" s="20"/>
    </row>
    <row r="58" spans="1:9" ht="15.75" x14ac:dyDescent="0.25">
      <c r="A58" s="3"/>
      <c r="B58" s="136" t="s">
        <v>74</v>
      </c>
      <c r="C58" s="21" t="s">
        <v>75</v>
      </c>
      <c r="D58" s="132">
        <v>45240</v>
      </c>
      <c r="E58" s="129">
        <v>2899540</v>
      </c>
      <c r="F58" s="160">
        <v>2899540</v>
      </c>
      <c r="G58" s="38">
        <v>45301</v>
      </c>
      <c r="I58" s="20"/>
    </row>
    <row r="59" spans="1:9" ht="15.75" x14ac:dyDescent="0.25">
      <c r="A59" s="3"/>
      <c r="B59" s="139"/>
      <c r="C59" s="21"/>
      <c r="D59" s="132"/>
      <c r="E59" s="129"/>
      <c r="F59" s="130"/>
      <c r="G59" s="40"/>
      <c r="I59" s="20"/>
    </row>
    <row r="60" spans="1:9" ht="15.75" x14ac:dyDescent="0.25">
      <c r="A60" s="3"/>
      <c r="B60" s="139"/>
      <c r="C60" s="21"/>
      <c r="D60" s="132"/>
      <c r="E60" s="129"/>
      <c r="F60" s="130"/>
      <c r="G60" s="40"/>
      <c r="I60" s="20"/>
    </row>
    <row r="61" spans="1:9" ht="15.75" x14ac:dyDescent="0.25">
      <c r="A61" s="3"/>
      <c r="B61" s="139"/>
      <c r="C61" s="137"/>
      <c r="D61" s="132"/>
      <c r="E61" s="129"/>
      <c r="F61" s="130"/>
      <c r="G61" s="40"/>
      <c r="I61" s="20"/>
    </row>
    <row r="62" spans="1:9" ht="15.75" x14ac:dyDescent="0.25">
      <c r="A62" s="3"/>
      <c r="B62" s="3"/>
      <c r="C62" s="13"/>
      <c r="D62" s="3"/>
      <c r="E62" s="129"/>
      <c r="F62" s="130"/>
      <c r="G62" s="40"/>
      <c r="I62" s="20"/>
    </row>
    <row r="63" spans="1:9" ht="15.75" x14ac:dyDescent="0.25">
      <c r="C63" s="14"/>
      <c r="F63" s="17"/>
      <c r="I63" s="20"/>
    </row>
    <row r="64" spans="1:9" ht="15.75" x14ac:dyDescent="0.25">
      <c r="C64" s="14"/>
      <c r="F64" s="17">
        <f>SUM(F44:F63)</f>
        <v>25281294</v>
      </c>
      <c r="I64" s="20">
        <f>+F64+I40</f>
        <v>53129254</v>
      </c>
    </row>
    <row r="65" spans="1:9" ht="15.75" x14ac:dyDescent="0.25">
      <c r="C65" s="14"/>
      <c r="F65" s="17"/>
      <c r="I65" s="20"/>
    </row>
    <row r="66" spans="1:9" ht="15.75" x14ac:dyDescent="0.25">
      <c r="C66" s="14"/>
      <c r="F66" s="17"/>
    </row>
    <row r="67" spans="1:9" ht="15.75" x14ac:dyDescent="0.25">
      <c r="C67" s="14"/>
      <c r="F67" s="17"/>
    </row>
    <row r="68" spans="1:9" ht="15.75" x14ac:dyDescent="0.25">
      <c r="C68" s="14"/>
      <c r="F68" s="17"/>
    </row>
    <row r="69" spans="1:9" ht="15.75" x14ac:dyDescent="0.25">
      <c r="C69" s="14"/>
      <c r="F69" s="17"/>
    </row>
    <row r="70" spans="1:9" ht="15.75" x14ac:dyDescent="0.25">
      <c r="C70" s="14"/>
      <c r="F70" s="17"/>
    </row>
    <row r="71" spans="1:9" ht="15.75" x14ac:dyDescent="0.25">
      <c r="C71" s="14"/>
      <c r="F71" s="17"/>
    </row>
    <row r="72" spans="1:9" ht="15.75" x14ac:dyDescent="0.25">
      <c r="C72" s="14"/>
      <c r="F72" s="17"/>
    </row>
    <row r="73" spans="1:9" ht="15.75" x14ac:dyDescent="0.25">
      <c r="C73" s="96" t="s">
        <v>57</v>
      </c>
      <c r="D73" s="97"/>
      <c r="E73" s="98"/>
      <c r="F73" s="99">
        <f>20000000+[2]Feuil1!$G$2777</f>
        <v>27299070</v>
      </c>
    </row>
    <row r="76" spans="1:9" x14ac:dyDescent="0.25">
      <c r="C76" s="155" t="s">
        <v>82</v>
      </c>
      <c r="D76" s="156"/>
      <c r="E76" s="1"/>
      <c r="F76" s="1"/>
    </row>
    <row r="77" spans="1:9" x14ac:dyDescent="0.25">
      <c r="C77" s="46"/>
      <c r="D77" s="46"/>
      <c r="E77" s="1"/>
      <c r="F77" s="1"/>
    </row>
    <row r="78" spans="1:9" x14ac:dyDescent="0.25">
      <c r="C78" s="46"/>
      <c r="D78" s="46"/>
      <c r="E78" s="1"/>
      <c r="F78" s="1"/>
    </row>
    <row r="79" spans="1:9" x14ac:dyDescent="0.25">
      <c r="A79" s="40"/>
      <c r="B79" s="113" t="s">
        <v>62</v>
      </c>
      <c r="C79" s="114" t="s">
        <v>63</v>
      </c>
      <c r="D79" s="38"/>
      <c r="E79" s="39"/>
      <c r="F79" s="41">
        <v>750000</v>
      </c>
      <c r="G79" s="38"/>
    </row>
    <row r="80" spans="1:9" x14ac:dyDescent="0.25">
      <c r="B80" s="152" t="s">
        <v>52</v>
      </c>
      <c r="C80" s="153"/>
      <c r="D80" s="153"/>
      <c r="E80" s="154"/>
      <c r="F80" s="34">
        <f>SUM(F79)</f>
        <v>750000</v>
      </c>
    </row>
    <row r="82" spans="1:7" x14ac:dyDescent="0.25">
      <c r="A82" s="40">
        <v>40110093</v>
      </c>
      <c r="B82" s="116" t="s">
        <v>15</v>
      </c>
      <c r="C82" s="111">
        <v>561</v>
      </c>
      <c r="D82" s="38">
        <v>45173</v>
      </c>
      <c r="E82" s="39">
        <v>7523</v>
      </c>
      <c r="F82" s="167">
        <v>7523</v>
      </c>
      <c r="G82" s="38">
        <v>45234</v>
      </c>
    </row>
    <row r="83" spans="1:7" x14ac:dyDescent="0.25">
      <c r="A83" s="40">
        <v>40110093</v>
      </c>
      <c r="B83" s="116" t="s">
        <v>15</v>
      </c>
      <c r="C83" s="111">
        <v>560</v>
      </c>
      <c r="D83" s="38">
        <v>45173</v>
      </c>
      <c r="E83" s="39">
        <v>58410</v>
      </c>
      <c r="F83" s="167">
        <v>58410</v>
      </c>
      <c r="G83" s="38">
        <v>45234</v>
      </c>
    </row>
    <row r="84" spans="1:7" x14ac:dyDescent="0.25">
      <c r="A84" s="40">
        <v>40110093</v>
      </c>
      <c r="B84" s="119" t="s">
        <v>15</v>
      </c>
      <c r="C84" s="111">
        <v>584</v>
      </c>
      <c r="D84" s="38">
        <v>45198</v>
      </c>
      <c r="E84" s="39">
        <v>14572</v>
      </c>
      <c r="F84" s="167">
        <v>14572</v>
      </c>
      <c r="G84" s="38">
        <v>45259</v>
      </c>
    </row>
    <row r="85" spans="1:7" x14ac:dyDescent="0.25">
      <c r="A85" s="161"/>
      <c r="B85" s="152" t="s">
        <v>52</v>
      </c>
      <c r="C85" s="153"/>
      <c r="D85" s="153"/>
      <c r="E85" s="154"/>
      <c r="F85" s="159">
        <f>SUM(F82:F84)</f>
        <v>80505</v>
      </c>
      <c r="G85" s="164"/>
    </row>
    <row r="86" spans="1:7" x14ac:dyDescent="0.25">
      <c r="A86" s="161"/>
      <c r="B86" s="162"/>
      <c r="C86" s="163"/>
      <c r="D86" s="164"/>
      <c r="E86" s="165"/>
      <c r="F86" s="166"/>
      <c r="G86" s="164"/>
    </row>
    <row r="87" spans="1:7" x14ac:dyDescent="0.25">
      <c r="A87" s="40">
        <v>40110053</v>
      </c>
      <c r="B87" s="117" t="s">
        <v>61</v>
      </c>
      <c r="C87" s="90">
        <v>22309323</v>
      </c>
      <c r="D87" s="38">
        <v>45195</v>
      </c>
      <c r="E87" s="39">
        <v>171487</v>
      </c>
      <c r="F87" s="169">
        <v>171487</v>
      </c>
      <c r="G87" s="38">
        <v>45225</v>
      </c>
    </row>
    <row r="88" spans="1:7" x14ac:dyDescent="0.25">
      <c r="A88" s="40"/>
      <c r="B88" s="123" t="s">
        <v>68</v>
      </c>
      <c r="C88" s="111">
        <v>22310015</v>
      </c>
      <c r="D88" s="38">
        <v>45210</v>
      </c>
      <c r="E88" s="39">
        <v>261346</v>
      </c>
      <c r="F88" s="169">
        <v>261346</v>
      </c>
      <c r="G88" s="38">
        <v>45241</v>
      </c>
    </row>
    <row r="89" spans="1:7" x14ac:dyDescent="0.25">
      <c r="A89" s="161"/>
      <c r="B89" s="152" t="s">
        <v>52</v>
      </c>
      <c r="C89" s="153"/>
      <c r="D89" s="153"/>
      <c r="E89" s="154"/>
      <c r="F89" s="159">
        <f>SUM(F87:F88)</f>
        <v>432833</v>
      </c>
      <c r="G89" s="164"/>
    </row>
    <row r="90" spans="1:7" x14ac:dyDescent="0.25">
      <c r="A90" s="161"/>
      <c r="B90" s="162"/>
      <c r="C90" s="163"/>
      <c r="D90" s="164"/>
      <c r="E90" s="165"/>
      <c r="F90" s="170"/>
      <c r="G90" s="164"/>
    </row>
    <row r="91" spans="1:7" x14ac:dyDescent="0.25">
      <c r="A91" s="40">
        <v>40110118</v>
      </c>
      <c r="B91" s="118" t="s">
        <v>22</v>
      </c>
      <c r="C91" s="90">
        <v>3544</v>
      </c>
      <c r="D91" s="38">
        <v>45190</v>
      </c>
      <c r="E91" s="39">
        <v>164256</v>
      </c>
      <c r="F91" s="167">
        <v>164256</v>
      </c>
      <c r="G91" s="38">
        <v>45251</v>
      </c>
    </row>
    <row r="92" spans="1:7" x14ac:dyDescent="0.25">
      <c r="A92" s="161"/>
      <c r="B92" s="152" t="s">
        <v>52</v>
      </c>
      <c r="C92" s="153"/>
      <c r="D92" s="153"/>
      <c r="E92" s="154"/>
      <c r="F92" s="159">
        <f>SUM(F91)</f>
        <v>164256</v>
      </c>
      <c r="G92" s="164"/>
    </row>
    <row r="93" spans="1:7" x14ac:dyDescent="0.25">
      <c r="A93" s="161"/>
      <c r="B93" s="162"/>
      <c r="C93" s="163"/>
      <c r="D93" s="164"/>
      <c r="E93" s="165"/>
      <c r="F93" s="166"/>
      <c r="G93" s="164"/>
    </row>
    <row r="94" spans="1:7" x14ac:dyDescent="0.25">
      <c r="A94" s="40"/>
      <c r="B94" s="125" t="s">
        <v>30</v>
      </c>
      <c r="C94" s="125" t="s">
        <v>69</v>
      </c>
      <c r="D94" s="38">
        <v>45226</v>
      </c>
      <c r="E94" s="39">
        <v>247978</v>
      </c>
      <c r="F94" s="169">
        <v>247978</v>
      </c>
      <c r="G94" s="38">
        <v>45257</v>
      </c>
    </row>
    <row r="95" spans="1:7" x14ac:dyDescent="0.25">
      <c r="A95" s="40"/>
      <c r="B95" s="127" t="s">
        <v>30</v>
      </c>
      <c r="C95" s="127" t="s">
        <v>70</v>
      </c>
      <c r="D95" s="38">
        <v>45230</v>
      </c>
      <c r="E95" s="39">
        <v>184619</v>
      </c>
      <c r="F95" s="169">
        <v>184619</v>
      </c>
      <c r="G95" s="38">
        <v>45257</v>
      </c>
    </row>
    <row r="96" spans="1:7" x14ac:dyDescent="0.25">
      <c r="A96" s="161"/>
      <c r="B96" s="152" t="s">
        <v>52</v>
      </c>
      <c r="C96" s="153"/>
      <c r="D96" s="153"/>
      <c r="E96" s="154"/>
      <c r="F96" s="159">
        <f>SUM(F94:F95)</f>
        <v>432597</v>
      </c>
      <c r="G96" s="164"/>
    </row>
    <row r="97" spans="1:9" x14ac:dyDescent="0.25">
      <c r="A97" s="161"/>
      <c r="B97" s="162"/>
      <c r="C97" s="163"/>
      <c r="D97" s="164"/>
      <c r="E97" s="165"/>
      <c r="F97" s="166"/>
      <c r="G97" s="164"/>
    </row>
    <row r="98" spans="1:9" x14ac:dyDescent="0.25">
      <c r="A98" s="191"/>
      <c r="B98" s="192" t="s">
        <v>16</v>
      </c>
      <c r="C98" s="193">
        <v>378</v>
      </c>
      <c r="D98" s="194">
        <v>45224</v>
      </c>
      <c r="E98" s="195">
        <v>2702902</v>
      </c>
      <c r="F98" s="159">
        <v>256271</v>
      </c>
      <c r="G98" s="194">
        <v>45255</v>
      </c>
    </row>
    <row r="99" spans="1:9" s="190" customFormat="1" x14ac:dyDescent="0.25">
      <c r="A99" s="185"/>
      <c r="B99" s="152" t="s">
        <v>52</v>
      </c>
      <c r="C99" s="153"/>
      <c r="D99" s="153"/>
      <c r="E99" s="154"/>
      <c r="F99" s="159">
        <f>SUM(F98)</f>
        <v>256271</v>
      </c>
      <c r="G99" s="188"/>
      <c r="I99" s="18"/>
    </row>
    <row r="100" spans="1:9" s="190" customFormat="1" x14ac:dyDescent="0.25">
      <c r="A100" s="185"/>
      <c r="B100" s="186"/>
      <c r="C100" s="187"/>
      <c r="D100" s="188"/>
      <c r="E100" s="189"/>
      <c r="F100" s="168"/>
      <c r="G100" s="188"/>
      <c r="I100" s="18"/>
    </row>
    <row r="101" spans="1:9" x14ac:dyDescent="0.25">
      <c r="A101" s="161"/>
      <c r="B101" s="162"/>
      <c r="C101" s="163"/>
      <c r="D101" s="164"/>
      <c r="E101" s="165"/>
      <c r="F101" s="166"/>
      <c r="G101" s="164"/>
    </row>
    <row r="102" spans="1:9" ht="15.75" x14ac:dyDescent="0.25">
      <c r="A102" s="3"/>
      <c r="B102" s="131" t="s">
        <v>72</v>
      </c>
      <c r="C102" s="21">
        <v>922</v>
      </c>
      <c r="D102" s="132">
        <v>45237</v>
      </c>
      <c r="E102" s="129">
        <v>3009000</v>
      </c>
      <c r="F102" s="196">
        <f>+E102</f>
        <v>3009000</v>
      </c>
      <c r="G102" s="38">
        <v>45267</v>
      </c>
    </row>
    <row r="103" spans="1:9" x14ac:dyDescent="0.25">
      <c r="A103" s="161"/>
      <c r="B103" s="152" t="s">
        <v>52</v>
      </c>
      <c r="C103" s="153"/>
      <c r="D103" s="153"/>
      <c r="E103" s="154"/>
      <c r="F103" s="159">
        <f>SUM(F102)</f>
        <v>3009000</v>
      </c>
      <c r="G103" s="164"/>
    </row>
    <row r="104" spans="1:9" x14ac:dyDescent="0.25">
      <c r="A104" s="161"/>
      <c r="B104" s="162"/>
      <c r="C104" s="163"/>
      <c r="D104" s="164"/>
      <c r="E104" s="165"/>
      <c r="F104" s="166"/>
      <c r="G104" s="164"/>
    </row>
    <row r="105" spans="1:9" ht="15.75" x14ac:dyDescent="0.25">
      <c r="A105" s="3"/>
      <c r="B105" s="138" t="s">
        <v>76</v>
      </c>
      <c r="C105" s="21" t="s">
        <v>83</v>
      </c>
      <c r="D105" s="132">
        <v>45244</v>
      </c>
      <c r="E105" s="129">
        <v>1113500</v>
      </c>
      <c r="F105" s="196">
        <v>1113500</v>
      </c>
      <c r="G105" s="38">
        <v>45274</v>
      </c>
    </row>
    <row r="106" spans="1:9" x14ac:dyDescent="0.25">
      <c r="A106" s="161"/>
      <c r="B106" s="152" t="s">
        <v>52</v>
      </c>
      <c r="C106" s="153"/>
      <c r="D106" s="153"/>
      <c r="E106" s="154"/>
      <c r="F106" s="159">
        <f>SUM(F105)</f>
        <v>1113500</v>
      </c>
      <c r="G106" s="164"/>
    </row>
    <row r="107" spans="1:9" x14ac:dyDescent="0.25">
      <c r="A107" s="161"/>
      <c r="B107" s="197"/>
      <c r="C107" s="197"/>
      <c r="D107" s="197"/>
      <c r="E107" s="197"/>
      <c r="F107" s="168"/>
      <c r="G107" s="164"/>
    </row>
    <row r="109" spans="1:9" ht="15.75" x14ac:dyDescent="0.25">
      <c r="C109" s="91" t="s">
        <v>65</v>
      </c>
      <c r="D109" s="92"/>
      <c r="E109" s="93"/>
      <c r="F109" s="94">
        <f>+F80+F85+F89+F92+F96+F99+F103+F106</f>
        <v>6238962</v>
      </c>
    </row>
    <row r="110" spans="1:9" ht="15.75" x14ac:dyDescent="0.25">
      <c r="C110" s="14"/>
      <c r="F110" s="17"/>
    </row>
    <row r="111" spans="1:9" ht="15.75" x14ac:dyDescent="0.25">
      <c r="C111" s="155" t="s">
        <v>82</v>
      </c>
      <c r="D111" s="156"/>
      <c r="E111" s="15" t="s">
        <v>71</v>
      </c>
      <c r="F111" s="17"/>
    </row>
    <row r="112" spans="1:9" ht="15.75" x14ac:dyDescent="0.25">
      <c r="C112" s="14"/>
      <c r="F112" s="17"/>
    </row>
    <row r="113" spans="1:8" x14ac:dyDescent="0.25">
      <c r="A113" s="40"/>
      <c r="B113" s="122" t="s">
        <v>21</v>
      </c>
      <c r="C113" s="111">
        <v>27313</v>
      </c>
      <c r="D113" s="38">
        <v>45211</v>
      </c>
      <c r="E113" s="39">
        <v>4840845</v>
      </c>
      <c r="F113" s="159">
        <v>4840845</v>
      </c>
      <c r="G113" s="38">
        <v>45272</v>
      </c>
      <c r="H113" s="190"/>
    </row>
    <row r="114" spans="1:8" ht="15.75" x14ac:dyDescent="0.25">
      <c r="C114" s="14"/>
      <c r="F114" s="17"/>
    </row>
    <row r="115" spans="1:8" ht="15.75" x14ac:dyDescent="0.25">
      <c r="C115" s="14"/>
      <c r="F115" s="17"/>
    </row>
    <row r="116" spans="1:8" ht="15.75" x14ac:dyDescent="0.25">
      <c r="A116" s="3"/>
      <c r="B116" s="131" t="s">
        <v>73</v>
      </c>
      <c r="C116" s="21">
        <v>0.15887899999999999</v>
      </c>
      <c r="D116" s="132">
        <v>45233</v>
      </c>
      <c r="E116" s="129">
        <v>2066265</v>
      </c>
      <c r="F116" s="130">
        <f>+E116</f>
        <v>2066265</v>
      </c>
      <c r="G116" s="38">
        <v>45294</v>
      </c>
    </row>
    <row r="117" spans="1:8" ht="15.75" x14ac:dyDescent="0.25">
      <c r="C117" s="14"/>
      <c r="F117" s="17"/>
    </row>
    <row r="118" spans="1:8" ht="15.75" x14ac:dyDescent="0.25">
      <c r="C118" s="14"/>
      <c r="F118" s="17"/>
    </row>
    <row r="119" spans="1:8" ht="15.75" x14ac:dyDescent="0.25">
      <c r="A119" s="3"/>
      <c r="B119" s="139" t="s">
        <v>64</v>
      </c>
      <c r="C119" s="21" t="s">
        <v>77</v>
      </c>
      <c r="D119" s="132">
        <v>45230</v>
      </c>
      <c r="E119" s="129">
        <v>7240644</v>
      </c>
      <c r="F119" s="130">
        <v>7240644</v>
      </c>
      <c r="G119" s="158" t="s">
        <v>89</v>
      </c>
    </row>
    <row r="120" spans="1:8" ht="15.75" x14ac:dyDescent="0.25">
      <c r="C120" s="14"/>
      <c r="F120" s="17"/>
    </row>
    <row r="121" spans="1:8" ht="15.75" x14ac:dyDescent="0.25">
      <c r="A121" s="3"/>
      <c r="B121" s="202" t="s">
        <v>91</v>
      </c>
      <c r="C121" s="13"/>
      <c r="D121" s="3"/>
      <c r="E121" s="129"/>
      <c r="F121" s="130"/>
      <c r="G121" s="3"/>
    </row>
    <row r="122" spans="1:8" ht="15.75" x14ac:dyDescent="0.25">
      <c r="C122" s="14"/>
      <c r="F122" s="17"/>
    </row>
    <row r="123" spans="1:8" ht="15.75" x14ac:dyDescent="0.25">
      <c r="C123" s="14"/>
      <c r="F123" s="17"/>
    </row>
    <row r="124" spans="1:8" ht="15.75" x14ac:dyDescent="0.25">
      <c r="C124" s="14"/>
      <c r="F124" s="17"/>
    </row>
    <row r="125" spans="1:8" ht="15.75" x14ac:dyDescent="0.25">
      <c r="C125" s="14"/>
      <c r="F125" s="17"/>
    </row>
    <row r="126" spans="1:8" ht="15.75" x14ac:dyDescent="0.25">
      <c r="C126" s="91" t="s">
        <v>66</v>
      </c>
      <c r="D126" s="92"/>
      <c r="E126" s="93"/>
      <c r="F126" s="94">
        <f>+F113+F116+F119</f>
        <v>14147754</v>
      </c>
    </row>
    <row r="127" spans="1:8" ht="15.75" x14ac:dyDescent="0.25">
      <c r="C127" s="14"/>
      <c r="F127" s="17"/>
    </row>
    <row r="129" spans="3:6" ht="21.75" customHeight="1" x14ac:dyDescent="0.3">
      <c r="C129" s="91" t="s">
        <v>90</v>
      </c>
      <c r="D129" s="92"/>
      <c r="E129" s="93"/>
      <c r="F129" s="112">
        <f>F109+F126</f>
        <v>20386716</v>
      </c>
    </row>
    <row r="132" spans="3:6" ht="15.75" x14ac:dyDescent="0.25">
      <c r="C132" s="96" t="s">
        <v>57</v>
      </c>
      <c r="D132" s="97"/>
      <c r="E132" s="98"/>
      <c r="F132" s="99">
        <f>+F73</f>
        <v>27299070</v>
      </c>
    </row>
    <row r="134" spans="3:6" x14ac:dyDescent="0.25">
      <c r="C134" s="115"/>
    </row>
    <row r="175" spans="5:5" x14ac:dyDescent="0.25">
      <c r="E175" s="7">
        <v>69118751</v>
      </c>
    </row>
    <row r="178" spans="5:7" x14ac:dyDescent="0.25">
      <c r="E178" s="1"/>
      <c r="F178" s="7"/>
      <c r="G178" s="8" t="s">
        <v>2</v>
      </c>
    </row>
    <row r="181" spans="5:7" x14ac:dyDescent="0.25">
      <c r="F181" s="1"/>
    </row>
  </sheetData>
  <autoFilter ref="A25:I25" xr:uid="{00000000-0001-0000-0100-000000000000}">
    <sortState xmlns:xlrd2="http://schemas.microsoft.com/office/spreadsheetml/2017/richdata2" ref="A26:I37">
      <sortCondition ref="B25"/>
    </sortState>
  </autoFilter>
  <sortState xmlns:xlrd2="http://schemas.microsoft.com/office/spreadsheetml/2017/richdata2" ref="A15:G18">
    <sortCondition ref="B15:B18"/>
    <sortCondition ref="D15:D18"/>
  </sortState>
  <mergeCells count="10">
    <mergeCell ref="C76:D76"/>
    <mergeCell ref="B80:E80"/>
    <mergeCell ref="C111:D111"/>
    <mergeCell ref="B85:E85"/>
    <mergeCell ref="B89:E89"/>
    <mergeCell ref="B92:E92"/>
    <mergeCell ref="B96:E96"/>
    <mergeCell ref="B99:E99"/>
    <mergeCell ref="B103:E103"/>
    <mergeCell ref="B106:E106"/>
  </mergeCells>
  <phoneticPr fontId="78" type="noConversion"/>
  <pageMargins left="7.874015748031496E-2" right="7.874015748031496E-2" top="0.19685039370078741" bottom="3.937007874015748E-2" header="0.15748031496062992" footer="0.19685039370078741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ECHEANCIERS FOUR 301022</vt:lpstr>
      <vt:lpstr>ECHEANCIERS FOUR 301022 (2)</vt:lpstr>
      <vt:lpstr>'ECHEANCIERS FOUR 301022'!Zone_d_impression</vt:lpstr>
      <vt:lpstr>'ECHEANCIERS FOUR 301022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Pilou</dc:creator>
  <cp:lastModifiedBy>SOSB02</cp:lastModifiedBy>
  <cp:lastPrinted>2023-10-03T18:24:26Z</cp:lastPrinted>
  <dcterms:created xsi:type="dcterms:W3CDTF">2015-10-01T07:18:44Z</dcterms:created>
  <dcterms:modified xsi:type="dcterms:W3CDTF">2023-12-01T17:55:31Z</dcterms:modified>
</cp:coreProperties>
</file>