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\\SOSB-SERV01\Partage\COMMUN SERVEUR\SOS DLS\ECHANCIER FOURNISSEURS\"/>
    </mc:Choice>
  </mc:AlternateContent>
  <bookViews>
    <workbookView xWindow="0" yWindow="0" windowWidth="24000" windowHeight="9600" tabRatio="548"/>
  </bookViews>
  <sheets>
    <sheet name="ECHEANCIERS FOUR 301022" sheetId="35" r:id="rId1"/>
  </sheets>
  <definedNames>
    <definedName name="_xlnm._FilterDatabase" localSheetId="0" hidden="1">'ECHEANCIERS FOUR 301022'!#REF!</definedName>
    <definedName name="_xlnm.Print_Area" localSheetId="0">'ECHEANCIERS FOUR 301022'!$A$52:$G$71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7" i="35" l="1"/>
  <c r="E18" i="35"/>
  <c r="F23" i="35"/>
  <c r="F32" i="35"/>
  <c r="F42" i="35"/>
  <c r="F50" i="35" s="1"/>
  <c r="F43" i="35"/>
  <c r="F44" i="35"/>
  <c r="F45" i="35"/>
  <c r="F46" i="35"/>
  <c r="F56" i="35"/>
  <c r="F71" i="35" s="1"/>
  <c r="F58" i="35"/>
  <c r="F59" i="35"/>
  <c r="F61" i="35"/>
  <c r="E63" i="35"/>
  <c r="F63" i="35"/>
  <c r="E64" i="35"/>
  <c r="F64" i="35" s="1"/>
  <c r="E65" i="35"/>
  <c r="F65" i="35"/>
  <c r="F80" i="35"/>
  <c r="F110" i="35" s="1"/>
  <c r="F87" i="35"/>
  <c r="F90" i="35"/>
  <c r="F94" i="35"/>
  <c r="F97" i="35"/>
  <c r="F98" i="35"/>
  <c r="E100" i="35"/>
  <c r="F101" i="35"/>
  <c r="F106" i="35"/>
  <c r="E132" i="35"/>
  <c r="I63" i="35"/>
  <c r="I23" i="35" l="1"/>
  <c r="I32" i="35" s="1"/>
  <c r="I50" i="35" s="1"/>
  <c r="I71" i="35" s="1"/>
</calcChain>
</file>

<file path=xl/sharedStrings.xml><?xml version="1.0" encoding="utf-8"?>
<sst xmlns="http://schemas.openxmlformats.org/spreadsheetml/2006/main" count="161" uniqueCount="77">
  <si>
    <t>16500/P0032958</t>
  </si>
  <si>
    <t>FABORY</t>
  </si>
  <si>
    <t>PLUS DE 90 JOURS</t>
  </si>
  <si>
    <t>SIDECI</t>
  </si>
  <si>
    <t>© Sage - Sage 100c Gestion commerciale Premium 4.00</t>
  </si>
  <si>
    <t>N°FOURNISSEUR</t>
  </si>
  <si>
    <t>LIBELLE</t>
  </si>
  <si>
    <t>N°FACTURE</t>
  </si>
  <si>
    <t xml:space="preserve">DATE FACTURE </t>
  </si>
  <si>
    <t>Echeance</t>
  </si>
  <si>
    <t>Reste a payer</t>
  </si>
  <si>
    <t>Montant Facture</t>
  </si>
  <si>
    <t>BOLLORE</t>
  </si>
  <si>
    <t>40110022</t>
  </si>
  <si>
    <t>PACKING SERVICE</t>
  </si>
  <si>
    <t>40110081</t>
  </si>
  <si>
    <t>40120003</t>
  </si>
  <si>
    <t>FMI18-04814</t>
  </si>
  <si>
    <t>EMILE MAURIN</t>
  </si>
  <si>
    <t xml:space="preserve">MODE DE REGLEMENT </t>
  </si>
  <si>
    <t>TENTE</t>
  </si>
  <si>
    <t>CMID</t>
  </si>
  <si>
    <t>TOTAL</t>
  </si>
  <si>
    <t>EBUTRANS</t>
  </si>
  <si>
    <t>SOFID</t>
  </si>
  <si>
    <t>PLUS DE 60 JOURS</t>
  </si>
  <si>
    <t>ASSURANCE SOS BOULONNERIE  2022-2023</t>
  </si>
  <si>
    <t>DELA</t>
  </si>
  <si>
    <t>FC-22-07393</t>
  </si>
  <si>
    <t>40120001</t>
  </si>
  <si>
    <t>PLUS DE 30 JOURS</t>
  </si>
  <si>
    <t>V5-235252</t>
  </si>
  <si>
    <t>HESNAULT</t>
  </si>
  <si>
    <t>21316SO23 / 334</t>
  </si>
  <si>
    <t xml:space="preserve">DG CONSULTING </t>
  </si>
  <si>
    <t>N°03/SOS/11/2022</t>
  </si>
  <si>
    <t>22316Z031 /003206</t>
  </si>
  <si>
    <t>FT144264</t>
  </si>
  <si>
    <t>INOXMARE</t>
  </si>
  <si>
    <t xml:space="preserve">OPHIR </t>
  </si>
  <si>
    <t>DATE ECHEANCE DE PAYEMENT</t>
  </si>
  <si>
    <t>22316Z031 /003737</t>
  </si>
  <si>
    <t>DISA CNPS ANNUEL 2022</t>
  </si>
  <si>
    <t>ETAT 301 ITS ANNUEL 2022</t>
  </si>
  <si>
    <t>PROVISION  A PAYER  AVANT 30/03/2023</t>
  </si>
  <si>
    <t>PROVISION  A PAYER  AVANT 28/02/2023</t>
  </si>
  <si>
    <t>22319I091/1561</t>
  </si>
  <si>
    <t>21 316 S023/000344</t>
  </si>
  <si>
    <t>21 316 S023/000345</t>
  </si>
  <si>
    <t>LOYER à deposer au impôts 02/23</t>
  </si>
  <si>
    <t>impôt sur loyer 02/23</t>
  </si>
  <si>
    <t>PROVISION  A PAYER  AVANT 15/03/2023</t>
  </si>
  <si>
    <t>PATENTE 1ER VESS</t>
  </si>
  <si>
    <t>PROVISION  A PAYER  AVANT 15/04/2023</t>
  </si>
  <si>
    <t>CMU 1ER TRIM 2023</t>
  </si>
  <si>
    <t>TVA 1 EME TRIM 2023</t>
  </si>
  <si>
    <t>ITS 1 EME TRIM 2023</t>
  </si>
  <si>
    <t>TSE 1 EME TRIM 2023</t>
  </si>
  <si>
    <t>FDFP 1 EME TRIM 2023</t>
  </si>
  <si>
    <t>TOTAL IMPOT 1EME TRIM 23</t>
  </si>
  <si>
    <t>IBIC 1/3 2022</t>
  </si>
  <si>
    <t>CNPS 1E Trimètre 23</t>
  </si>
  <si>
    <t>REGLEMENT DU MOIS FEVRIER 2023</t>
  </si>
  <si>
    <t>TOTAL FOURNISSEUR A PAYER EN FEVRIER 2023</t>
  </si>
  <si>
    <t>PROVISION IMPOTS 2023</t>
  </si>
  <si>
    <t>FC-23-00422</t>
  </si>
  <si>
    <t>40110053</t>
  </si>
  <si>
    <t>40110099</t>
  </si>
  <si>
    <t>40120004</t>
  </si>
  <si>
    <t>21316S023/00354</t>
  </si>
  <si>
    <t>21316S023/00355</t>
  </si>
  <si>
    <t xml:space="preserve">IBIC </t>
  </si>
  <si>
    <t>22316D040/00256</t>
  </si>
  <si>
    <t>22319r009/002375</t>
  </si>
  <si>
    <t>FT144744/1792</t>
  </si>
  <si>
    <t>22319r009/02390</t>
  </si>
  <si>
    <t>FT144818/1871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</si>
</sst>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\ _€_-;\-* #,##0.00\ _€_-;_-* &quot;-&quot;??\ _€_-;_-@_-"/>
    <numFmt numFmtId="164" formatCode="#,##0\ _€"/>
    <numFmt numFmtId="165" formatCode="_-* #,##0\ _€_-;\-* #,##0\ _€_-;_-* &quot;-&quot;??\ _€_-;_-@_-"/>
  </numFmts>
  <fonts count="47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0">
    <xf numFmtId="0" fontId="0" fillId="0" borderId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43" fontId="46" fillId="0" borderId="0" applyFont="0" applyFill="0" applyBorder="0" applyAlignment="0" applyProtection="0"/>
  </cellStyleXfs>
  <cellXfs count="126">
    <xf numFmtId="0" fontId="0" fillId="0" borderId="0" xfId="0"/>
    <xf numFmtId="0" fontId="41" fillId="0" borderId="0" xfId="0" applyFont="1" applyFill="1"/>
    <xf numFmtId="0" fontId="41" fillId="0" borderId="0" xfId="0" applyFont="1" applyFill="1" applyBorder="1"/>
    <xf numFmtId="164" fontId="41" fillId="0" borderId="0" xfId="0" applyNumberFormat="1" applyFont="1" applyFill="1"/>
    <xf numFmtId="0" fontId="41" fillId="0" borderId="1" xfId="0" applyFont="1" applyFill="1" applyBorder="1"/>
    <xf numFmtId="164" fontId="41" fillId="0" borderId="1" xfId="0" applyNumberFormat="1" applyFont="1" applyFill="1" applyBorder="1"/>
    <xf numFmtId="49" fontId="41" fillId="0" borderId="1" xfId="0" applyNumberFormat="1" applyFont="1" applyFill="1" applyBorder="1"/>
    <xf numFmtId="14" fontId="41" fillId="0" borderId="1" xfId="0" applyNumberFormat="1" applyFont="1" applyFill="1" applyBorder="1"/>
    <xf numFmtId="0" fontId="41" fillId="0" borderId="1" xfId="0" applyFont="1" applyFill="1" applyBorder="1" applyAlignment="1">
      <alignment horizontal="left"/>
    </xf>
    <xf numFmtId="3" fontId="41" fillId="0" borderId="1" xfId="0" applyNumberFormat="1" applyFont="1" applyFill="1" applyBorder="1"/>
    <xf numFmtId="3" fontId="41" fillId="0" borderId="2" xfId="0" applyNumberFormat="1" applyFont="1" applyFill="1" applyBorder="1"/>
    <xf numFmtId="164" fontId="44" fillId="0" borderId="0" xfId="0" applyNumberFormat="1" applyFont="1" applyFill="1" applyAlignment="1">
      <alignment horizontal="right"/>
    </xf>
    <xf numFmtId="49" fontId="41" fillId="0" borderId="0" xfId="0" applyNumberFormat="1" applyFont="1" applyFill="1"/>
    <xf numFmtId="14" fontId="41" fillId="0" borderId="0" xfId="0" applyNumberFormat="1" applyFont="1" applyFill="1" applyBorder="1"/>
    <xf numFmtId="14" fontId="41" fillId="0" borderId="1" xfId="0" applyNumberFormat="1" applyFont="1" applyFill="1" applyBorder="1" applyAlignment="1">
      <alignment horizontal="right"/>
    </xf>
    <xf numFmtId="14" fontId="41" fillId="0" borderId="1" xfId="0" applyNumberFormat="1" applyFont="1" applyFill="1" applyBorder="1" applyAlignment="1">
      <alignment horizontal="right" vertical="center"/>
    </xf>
    <xf numFmtId="164" fontId="44" fillId="0" borderId="1" xfId="0" applyNumberFormat="1" applyFont="1" applyFill="1" applyBorder="1"/>
    <xf numFmtId="0" fontId="41" fillId="0" borderId="1" xfId="0" applyFont="1" applyFill="1" applyBorder="1" applyAlignment="1">
      <alignment horizontal="left" vertical="center"/>
    </xf>
    <xf numFmtId="164" fontId="41" fillId="0" borderId="0" xfId="0" applyNumberFormat="1" applyFont="1" applyFill="1" applyBorder="1"/>
    <xf numFmtId="0" fontId="44" fillId="0" borderId="1" xfId="0" applyFont="1" applyFill="1" applyBorder="1"/>
    <xf numFmtId="0" fontId="44" fillId="0" borderId="0" xfId="0" applyFont="1" applyFill="1"/>
    <xf numFmtId="49" fontId="44" fillId="0" borderId="0" xfId="0" applyNumberFormat="1" applyFont="1" applyFill="1" applyBorder="1" applyAlignment="1">
      <alignment horizontal="center"/>
    </xf>
    <xf numFmtId="164" fontId="44" fillId="0" borderId="0" xfId="0" applyNumberFormat="1" applyFont="1" applyFill="1" applyBorder="1"/>
    <xf numFmtId="0" fontId="41" fillId="0" borderId="0" xfId="0" applyFont="1" applyFill="1" applyBorder="1" applyAlignment="1">
      <alignment horizontal="left"/>
    </xf>
    <xf numFmtId="164" fontId="45" fillId="0" borderId="0" xfId="0" applyNumberFormat="1" applyFont="1" applyFill="1" applyBorder="1"/>
    <xf numFmtId="0" fontId="40" fillId="0" borderId="0" xfId="0" applyFont="1" applyFill="1" applyBorder="1"/>
    <xf numFmtId="49" fontId="39" fillId="0" borderId="0" xfId="0" applyNumberFormat="1" applyFont="1" applyFill="1" applyBorder="1"/>
    <xf numFmtId="165" fontId="41" fillId="0" borderId="0" xfId="19" applyNumberFormat="1" applyFont="1" applyFill="1"/>
    <xf numFmtId="165" fontId="41" fillId="0" borderId="0" xfId="19" applyNumberFormat="1" applyFont="1" applyFill="1" applyBorder="1"/>
    <xf numFmtId="165" fontId="45" fillId="0" borderId="0" xfId="19" applyNumberFormat="1" applyFont="1" applyFill="1"/>
    <xf numFmtId="49" fontId="38" fillId="0" borderId="1" xfId="0" applyNumberFormat="1" applyFont="1" applyFill="1" applyBorder="1"/>
    <xf numFmtId="0" fontId="36" fillId="0" borderId="1" xfId="0" applyFont="1" applyFill="1" applyBorder="1" applyAlignment="1">
      <alignment horizontal="left"/>
    </xf>
    <xf numFmtId="0" fontId="44" fillId="0" borderId="1" xfId="0" applyFont="1" applyFill="1" applyBorder="1" applyAlignment="1">
      <alignment horizontal="center"/>
    </xf>
    <xf numFmtId="49" fontId="41" fillId="0" borderId="0" xfId="0" applyNumberFormat="1" applyFont="1" applyFill="1" applyBorder="1"/>
    <xf numFmtId="0" fontId="41" fillId="0" borderId="2" xfId="0" applyFont="1" applyFill="1" applyBorder="1" applyAlignment="1">
      <alignment horizontal="left"/>
    </xf>
    <xf numFmtId="14" fontId="41" fillId="0" borderId="0" xfId="0" applyNumberFormat="1" applyFont="1" applyFill="1" applyBorder="1" applyAlignment="1">
      <alignment horizontal="right"/>
    </xf>
    <xf numFmtId="14" fontId="41" fillId="0" borderId="3" xfId="0" applyNumberFormat="1" applyFont="1" applyFill="1" applyBorder="1" applyAlignment="1">
      <alignment horizontal="right"/>
    </xf>
    <xf numFmtId="3" fontId="41" fillId="0" borderId="0" xfId="0" applyNumberFormat="1" applyFont="1" applyFill="1" applyBorder="1"/>
    <xf numFmtId="0" fontId="44" fillId="0" borderId="3" xfId="0" applyFont="1" applyFill="1" applyBorder="1"/>
    <xf numFmtId="0" fontId="34" fillId="0" borderId="1" xfId="0" applyFont="1" applyFill="1" applyBorder="1"/>
    <xf numFmtId="0" fontId="34" fillId="0" borderId="1" xfId="0" applyFont="1" applyFill="1" applyBorder="1" applyAlignment="1">
      <alignment horizontal="left"/>
    </xf>
    <xf numFmtId="49" fontId="33" fillId="0" borderId="1" xfId="0" applyNumberFormat="1" applyFont="1" applyFill="1" applyBorder="1"/>
    <xf numFmtId="0" fontId="36" fillId="0" borderId="0" xfId="0" applyFont="1" applyFill="1" applyBorder="1"/>
    <xf numFmtId="0" fontId="36" fillId="0" borderId="0" xfId="0" applyFont="1" applyFill="1" applyBorder="1" applyAlignment="1">
      <alignment horizontal="left"/>
    </xf>
    <xf numFmtId="0" fontId="31" fillId="0" borderId="1" xfId="0" applyFont="1" applyFill="1" applyBorder="1"/>
    <xf numFmtId="0" fontId="31" fillId="0" borderId="1" xfId="0" applyFont="1" applyFill="1" applyBorder="1" applyAlignment="1">
      <alignment horizontal="left"/>
    </xf>
    <xf numFmtId="0" fontId="29" fillId="0" borderId="1" xfId="0" applyFont="1" applyFill="1" applyBorder="1"/>
    <xf numFmtId="0" fontId="29" fillId="0" borderId="1" xfId="0" applyFont="1" applyFill="1" applyBorder="1" applyAlignment="1">
      <alignment horizontal="left"/>
    </xf>
    <xf numFmtId="0" fontId="28" fillId="0" borderId="1" xfId="0" applyFont="1" applyFill="1" applyBorder="1"/>
    <xf numFmtId="0" fontId="44" fillId="0" borderId="1" xfId="0" applyFont="1" applyFill="1" applyBorder="1" applyAlignment="1">
      <alignment horizontal="center"/>
    </xf>
    <xf numFmtId="0" fontId="29" fillId="0" borderId="0" xfId="0" applyFont="1" applyFill="1" applyBorder="1"/>
    <xf numFmtId="0" fontId="44" fillId="0" borderId="5" xfId="0" applyFont="1" applyFill="1" applyBorder="1"/>
    <xf numFmtId="0" fontId="29" fillId="0" borderId="0" xfId="0" applyFont="1" applyFill="1" applyBorder="1" applyAlignment="1">
      <alignment horizontal="left"/>
    </xf>
    <xf numFmtId="0" fontId="27" fillId="0" borderId="0" xfId="0" applyFont="1" applyFill="1" applyBorder="1"/>
    <xf numFmtId="0" fontId="27" fillId="0" borderId="0" xfId="0" applyFont="1" applyFill="1" applyBorder="1" applyAlignment="1">
      <alignment horizontal="left"/>
    </xf>
    <xf numFmtId="0" fontId="27" fillId="0" borderId="1" xfId="0" applyFont="1" applyFill="1" applyBorder="1"/>
    <xf numFmtId="0" fontId="27" fillId="0" borderId="1" xfId="0" applyFont="1" applyFill="1" applyBorder="1" applyAlignment="1">
      <alignment horizontal="left"/>
    </xf>
    <xf numFmtId="0" fontId="26" fillId="0" borderId="1" xfId="0" applyFont="1" applyFill="1" applyBorder="1"/>
    <xf numFmtId="0" fontId="26" fillId="0" borderId="1" xfId="0" applyFont="1" applyFill="1" applyBorder="1" applyAlignment="1">
      <alignment horizontal="left"/>
    </xf>
    <xf numFmtId="0" fontId="25" fillId="0" borderId="1" xfId="0" applyFont="1" applyFill="1" applyBorder="1"/>
    <xf numFmtId="0" fontId="24" fillId="0" borderId="1" xfId="0" applyFont="1" applyFill="1" applyBorder="1"/>
    <xf numFmtId="0" fontId="24" fillId="0" borderId="1" xfId="0" applyFont="1" applyFill="1" applyBorder="1" applyAlignment="1">
      <alignment horizontal="left"/>
    </xf>
    <xf numFmtId="0" fontId="23" fillId="0" borderId="1" xfId="0" applyFont="1" applyFill="1" applyBorder="1"/>
    <xf numFmtId="164" fontId="23" fillId="0" borderId="1" xfId="0" applyNumberFormat="1" applyFont="1" applyFill="1" applyBorder="1"/>
    <xf numFmtId="0" fontId="22" fillId="0" borderId="1" xfId="0" applyFont="1" applyFill="1" applyBorder="1"/>
    <xf numFmtId="0" fontId="20" fillId="0" borderId="1" xfId="0" applyFont="1" applyFill="1" applyBorder="1"/>
    <xf numFmtId="164" fontId="44" fillId="2" borderId="1" xfId="0" applyNumberFormat="1" applyFont="1" applyFill="1" applyBorder="1"/>
    <xf numFmtId="164" fontId="44" fillId="0" borderId="0" xfId="0" applyNumberFormat="1" applyFont="1" applyFill="1"/>
    <xf numFmtId="0" fontId="19" fillId="0" borderId="0" xfId="0" applyFont="1" applyFill="1"/>
    <xf numFmtId="49" fontId="19" fillId="0" borderId="1" xfId="0" applyNumberFormat="1" applyFont="1" applyFill="1" applyBorder="1"/>
    <xf numFmtId="49" fontId="44" fillId="0" borderId="1" xfId="0" applyNumberFormat="1" applyFont="1" applyFill="1" applyBorder="1" applyAlignment="1">
      <alignment horizontal="center"/>
    </xf>
    <xf numFmtId="164" fontId="19" fillId="0" borderId="1" xfId="0" applyNumberFormat="1" applyFont="1" applyFill="1" applyBorder="1"/>
    <xf numFmtId="14" fontId="19" fillId="0" borderId="1" xfId="0" applyNumberFormat="1" applyFont="1" applyFill="1" applyBorder="1"/>
    <xf numFmtId="49" fontId="19" fillId="0" borderId="0" xfId="0" applyNumberFormat="1" applyFont="1" applyFill="1" applyBorder="1"/>
    <xf numFmtId="14" fontId="19" fillId="0" borderId="0" xfId="0" applyNumberFormat="1" applyFont="1" applyFill="1" applyBorder="1"/>
    <xf numFmtId="0" fontId="19" fillId="0" borderId="1" xfId="0" applyFont="1" applyFill="1" applyBorder="1"/>
    <xf numFmtId="0" fontId="44" fillId="0" borderId="0" xfId="0" applyFont="1" applyFill="1" applyAlignment="1">
      <alignment horizontal="center"/>
    </xf>
    <xf numFmtId="164" fontId="19" fillId="0" borderId="0" xfId="0" applyNumberFormat="1" applyFont="1" applyFill="1"/>
    <xf numFmtId="0" fontId="35" fillId="0" borderId="1" xfId="0" applyFont="1" applyFill="1" applyBorder="1" applyAlignment="1"/>
    <xf numFmtId="0" fontId="27" fillId="0" borderId="0" xfId="0" applyNumberFormat="1" applyFont="1" applyFill="1" applyBorder="1" applyAlignment="1">
      <alignment horizontal="left"/>
    </xf>
    <xf numFmtId="14" fontId="32" fillId="0" borderId="0" xfId="0" applyNumberFormat="1" applyFont="1" applyFill="1" applyBorder="1"/>
    <xf numFmtId="0" fontId="17" fillId="0" borderId="1" xfId="0" applyFont="1" applyFill="1" applyBorder="1" applyAlignment="1">
      <alignment horizontal="left"/>
    </xf>
    <xf numFmtId="0" fontId="16" fillId="0" borderId="0" xfId="0" applyFont="1" applyFill="1"/>
    <xf numFmtId="0" fontId="15" fillId="0" borderId="1" xfId="0" applyFont="1" applyFill="1" applyBorder="1" applyAlignment="1">
      <alignment horizontal="left"/>
    </xf>
    <xf numFmtId="0" fontId="14" fillId="0" borderId="1" xfId="0" applyFont="1" applyFill="1" applyBorder="1"/>
    <xf numFmtId="0" fontId="14" fillId="0" borderId="1" xfId="0" applyFont="1" applyFill="1" applyBorder="1" applyAlignment="1">
      <alignment horizontal="left"/>
    </xf>
    <xf numFmtId="0" fontId="44" fillId="0" borderId="1" xfId="0" applyFont="1" applyFill="1" applyBorder="1" applyAlignment="1">
      <alignment horizontal="center"/>
    </xf>
    <xf numFmtId="0" fontId="12" fillId="0" borderId="0" xfId="0" applyFont="1" applyFill="1"/>
    <xf numFmtId="49" fontId="37" fillId="0" borderId="0" xfId="0" applyNumberFormat="1" applyFont="1" applyFill="1" applyBorder="1"/>
    <xf numFmtId="0" fontId="30" fillId="0" borderId="0" xfId="0" applyFont="1" applyFill="1" applyBorder="1"/>
    <xf numFmtId="0" fontId="31" fillId="0" borderId="0" xfId="0" applyFont="1" applyFill="1" applyBorder="1" applyAlignment="1">
      <alignment horizontal="left"/>
    </xf>
    <xf numFmtId="49" fontId="44" fillId="0" borderId="0" xfId="0" applyNumberFormat="1" applyFont="1" applyFill="1" applyBorder="1" applyAlignment="1">
      <alignment horizontal="center"/>
    </xf>
    <xf numFmtId="0" fontId="21" fillId="0" borderId="1" xfId="0" applyFont="1" applyFill="1" applyBorder="1"/>
    <xf numFmtId="49" fontId="7" fillId="0" borderId="1" xfId="0" applyNumberFormat="1" applyFont="1" applyFill="1" applyBorder="1"/>
    <xf numFmtId="0" fontId="10" fillId="0" borderId="1" xfId="0" applyFont="1" applyFill="1" applyBorder="1" applyAlignment="1">
      <alignment horizontal="left"/>
    </xf>
    <xf numFmtId="49" fontId="4" fillId="0" borderId="1" xfId="0" applyNumberFormat="1" applyFont="1" applyFill="1" applyBorder="1"/>
    <xf numFmtId="0" fontId="41" fillId="0" borderId="0" xfId="0" applyFont="1" applyFill="1" applyBorder="1" applyAlignment="1">
      <alignment horizontal="center"/>
    </xf>
    <xf numFmtId="0" fontId="36" fillId="0" borderId="0" xfId="0" applyFont="1" applyFill="1" applyBorder="1" applyAlignment="1">
      <alignment horizontal="center"/>
    </xf>
    <xf numFmtId="14" fontId="41" fillId="0" borderId="0" xfId="0" applyNumberFormat="1" applyFont="1" applyFill="1" applyBorder="1" applyAlignment="1">
      <alignment horizontal="center"/>
    </xf>
    <xf numFmtId="164" fontId="41" fillId="0" borderId="0" xfId="0" applyNumberFormat="1" applyFont="1" applyFill="1" applyBorder="1" applyAlignment="1">
      <alignment horizontal="center"/>
    </xf>
    <xf numFmtId="164" fontId="45" fillId="0" borderId="0" xfId="0" applyNumberFormat="1" applyFont="1" applyFill="1" applyBorder="1" applyAlignment="1">
      <alignment horizontal="center"/>
    </xf>
    <xf numFmtId="17" fontId="44" fillId="0" borderId="0" xfId="0" applyNumberFormat="1" applyFont="1" applyFill="1" applyBorder="1" applyAlignment="1">
      <alignment horizontal="center"/>
    </xf>
    <xf numFmtId="164" fontId="44" fillId="0" borderId="1" xfId="0" applyNumberFormat="1" applyFont="1" applyFill="1" applyBorder="1" applyAlignment="1">
      <alignment horizontal="center"/>
    </xf>
    <xf numFmtId="49" fontId="7" fillId="0" borderId="1" xfId="0" applyNumberFormat="1" applyFont="1" applyFill="1" applyBorder="1" applyAlignment="1">
      <alignment horizontal="center"/>
    </xf>
    <xf numFmtId="0" fontId="13" fillId="0" borderId="1" xfId="0" applyFont="1" applyFill="1" applyBorder="1" applyAlignment="1">
      <alignment horizontal="center"/>
    </xf>
    <xf numFmtId="0" fontId="15" fillId="0" borderId="1" xfId="0" applyFont="1" applyFill="1" applyBorder="1" applyAlignment="1">
      <alignment horizontal="center"/>
    </xf>
    <xf numFmtId="14" fontId="41" fillId="0" borderId="1" xfId="0" applyNumberFormat="1" applyFont="1" applyFill="1" applyBorder="1" applyAlignment="1">
      <alignment horizontal="center"/>
    </xf>
    <xf numFmtId="164" fontId="41" fillId="0" borderId="1" xfId="0" applyNumberFormat="1" applyFont="1" applyFill="1" applyBorder="1" applyAlignment="1">
      <alignment horizontal="center"/>
    </xf>
    <xf numFmtId="0" fontId="41" fillId="0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164" fontId="23" fillId="0" borderId="1" xfId="0" applyNumberFormat="1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18" fillId="0" borderId="1" xfId="0" applyFont="1" applyFill="1" applyBorder="1" applyAlignment="1">
      <alignment horizontal="center"/>
    </xf>
    <xf numFmtId="49" fontId="44" fillId="0" borderId="2" xfId="0" applyNumberFormat="1" applyFont="1" applyFill="1" applyBorder="1" applyAlignment="1">
      <alignment horizontal="center"/>
    </xf>
    <xf numFmtId="49" fontId="44" fillId="0" borderId="4" xfId="0" applyNumberFormat="1" applyFont="1" applyFill="1" applyBorder="1" applyAlignment="1">
      <alignment horizontal="center"/>
    </xf>
    <xf numFmtId="49" fontId="44" fillId="0" borderId="3" xfId="0" applyNumberFormat="1" applyFont="1" applyFill="1" applyBorder="1" applyAlignment="1">
      <alignment horizontal="center"/>
    </xf>
    <xf numFmtId="0" fontId="44" fillId="0" borderId="2" xfId="0" applyFont="1" applyFill="1" applyBorder="1" applyAlignment="1">
      <alignment horizontal="center"/>
    </xf>
    <xf numFmtId="0" fontId="44" fillId="0" borderId="3" xfId="0" applyFont="1" applyFill="1" applyBorder="1" applyAlignment="1">
      <alignment horizontal="center"/>
    </xf>
    <xf numFmtId="49" fontId="44" fillId="0" borderId="0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</cellXfs>
  <cellStyles count="20">
    <cellStyle name="Lien hypertexte" xfId="1" builtinId="8" hidden="1"/>
    <cellStyle name="Lien hypertexte" xfId="3" builtinId="8" hidden="1"/>
    <cellStyle name="Lien hypertexte" xfId="5" builtinId="8" hidden="1"/>
    <cellStyle name="Lien hypertexte" xfId="7" builtinId="8" hidden="1"/>
    <cellStyle name="Lien hypertexte" xfId="9" builtinId="8" hidden="1"/>
    <cellStyle name="Lien hypertexte" xfId="11" builtinId="8" hidden="1"/>
    <cellStyle name="Lien hypertexte" xfId="13" builtinId="8" hidden="1"/>
    <cellStyle name="Lien hypertexte" xfId="15" builtinId="8" hidden="1"/>
    <cellStyle name="Lien hypertexte" xfId="17" builtinId="8" hidden="1"/>
    <cellStyle name="Lien hypertexte visité" xfId="2" builtinId="9" hidden="1"/>
    <cellStyle name="Lien hypertexte visité" xfId="4" builtinId="9" hidden="1"/>
    <cellStyle name="Lien hypertexte visité" xfId="6" builtinId="9" hidden="1"/>
    <cellStyle name="Lien hypertexte visité" xfId="8" builtinId="9" hidden="1"/>
    <cellStyle name="Lien hypertexte visité" xfId="10" builtinId="9" hidden="1"/>
    <cellStyle name="Lien hypertexte visité" xfId="12" builtinId="9" hidden="1"/>
    <cellStyle name="Lien hypertexte visité" xfId="14" builtinId="9" hidden="1"/>
    <cellStyle name="Lien hypertexte visité" xfId="16" builtinId="9" hidden="1"/>
    <cellStyle name="Lien hypertexte visité" xfId="18" builtinId="9" hidden="1"/>
    <cellStyle name="Milliers" xfId="19" builtinId="3"/>
    <cellStyle name="Normal" xfId="0" builtinId="0"/>
  </cellStyles>
  <dxfs count="0"/>
  <tableStyles count="0" defaultTableStyle="TableStyleMedium9" defaultPivotStyle="PivotStyleMedium4"/>
  <colors>
    <mruColors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84"/>
  <sheetViews>
    <sheetView tabSelected="1" topLeftCell="A46" workbookViewId="0">
      <selection activeCell="H61" sqref="H61"/>
    </sheetView>
  </sheetViews>
  <sheetFormatPr baseColWidth="10" defaultColWidth="11.125" defaultRowHeight="15" x14ac:dyDescent="0.25"/>
  <cols>
    <col min="1" max="1" width="13.5" style="1" bestFit="1" customWidth="1"/>
    <col min="2" max="2" width="26.625" style="1" customWidth="1"/>
    <col min="3" max="3" width="26.5" style="1" customWidth="1"/>
    <col min="4" max="4" width="12.5" style="1" bestFit="1" customWidth="1"/>
    <col min="5" max="5" width="13.625" style="3" bestFit="1" customWidth="1"/>
    <col min="6" max="6" width="14.625" style="3" customWidth="1"/>
    <col min="7" max="7" width="43.75" style="1" bestFit="1" customWidth="1"/>
    <col min="8" max="8" width="30.125" style="1" customWidth="1"/>
    <col min="9" max="9" width="13.5" style="27" customWidth="1"/>
    <col min="10" max="16384" width="11.125" style="1"/>
  </cols>
  <sheetData>
    <row r="2" spans="1:11" x14ac:dyDescent="0.25">
      <c r="C2" s="19" t="s">
        <v>2</v>
      </c>
    </row>
    <row r="4" spans="1:11" x14ac:dyDescent="0.25">
      <c r="A4" s="19" t="s">
        <v>5</v>
      </c>
      <c r="B4" s="32" t="s">
        <v>6</v>
      </c>
      <c r="C4" s="19" t="s">
        <v>7</v>
      </c>
      <c r="D4" s="19" t="s">
        <v>8</v>
      </c>
      <c r="E4" s="16" t="s">
        <v>11</v>
      </c>
      <c r="F4" s="16" t="s">
        <v>10</v>
      </c>
      <c r="G4" s="19" t="s">
        <v>9</v>
      </c>
    </row>
    <row r="5" spans="1:11" x14ac:dyDescent="0.25">
      <c r="A5" s="33" t="s">
        <v>15</v>
      </c>
      <c r="B5" s="2" t="s">
        <v>14</v>
      </c>
      <c r="C5" s="33" t="s">
        <v>17</v>
      </c>
      <c r="D5" s="35">
        <v>43432</v>
      </c>
      <c r="E5" s="37">
        <v>2408408</v>
      </c>
      <c r="F5" s="37">
        <v>708408</v>
      </c>
      <c r="G5" s="35">
        <v>43493</v>
      </c>
      <c r="H5" s="2"/>
      <c r="I5" s="28"/>
      <c r="J5" s="2"/>
      <c r="K5" s="2"/>
    </row>
    <row r="6" spans="1:11" s="2" customFormat="1" x14ac:dyDescent="0.25">
      <c r="A6" s="6" t="s">
        <v>16</v>
      </c>
      <c r="B6" s="4" t="s">
        <v>1</v>
      </c>
      <c r="C6" s="17">
        <v>919002932</v>
      </c>
      <c r="D6" s="15">
        <v>43588</v>
      </c>
      <c r="E6" s="9">
        <v>8558960</v>
      </c>
      <c r="F6" s="9">
        <v>8558960</v>
      </c>
      <c r="G6" s="15">
        <v>43677</v>
      </c>
      <c r="I6" s="28"/>
    </row>
    <row r="7" spans="1:11" s="2" customFormat="1" x14ac:dyDescent="0.25">
      <c r="A7" s="6" t="s">
        <v>16</v>
      </c>
      <c r="B7" s="4" t="s">
        <v>1</v>
      </c>
      <c r="C7" s="17">
        <v>919002931</v>
      </c>
      <c r="D7" s="15">
        <v>43588</v>
      </c>
      <c r="E7" s="9">
        <v>10793838</v>
      </c>
      <c r="F7" s="9">
        <f>+E7-6000005</f>
        <v>4793833</v>
      </c>
      <c r="G7" s="15">
        <v>43677</v>
      </c>
      <c r="I7" s="28"/>
    </row>
    <row r="8" spans="1:11" s="2" customFormat="1" x14ac:dyDescent="0.25">
      <c r="A8" s="6" t="s">
        <v>16</v>
      </c>
      <c r="B8" s="4" t="s">
        <v>1</v>
      </c>
      <c r="C8" s="17">
        <v>919003789</v>
      </c>
      <c r="D8" s="15">
        <v>43648</v>
      </c>
      <c r="E8" s="9">
        <v>996661</v>
      </c>
      <c r="F8" s="9">
        <v>996661</v>
      </c>
      <c r="G8" s="15">
        <v>43738</v>
      </c>
      <c r="I8" s="28"/>
    </row>
    <row r="9" spans="1:11" s="2" customFormat="1" x14ac:dyDescent="0.25">
      <c r="A9" s="6" t="s">
        <v>16</v>
      </c>
      <c r="B9" s="4" t="s">
        <v>1</v>
      </c>
      <c r="C9" s="17">
        <v>919003899</v>
      </c>
      <c r="D9" s="15">
        <v>43655</v>
      </c>
      <c r="E9" s="9">
        <v>993007</v>
      </c>
      <c r="F9" s="9">
        <v>993007</v>
      </c>
      <c r="G9" s="15">
        <v>43738</v>
      </c>
      <c r="I9" s="28"/>
    </row>
    <row r="10" spans="1:11" s="2" customFormat="1" x14ac:dyDescent="0.25">
      <c r="A10" s="6" t="s">
        <v>16</v>
      </c>
      <c r="B10" s="4" t="s">
        <v>1</v>
      </c>
      <c r="C10" s="17">
        <v>919003951</v>
      </c>
      <c r="D10" s="15">
        <v>43657</v>
      </c>
      <c r="E10" s="9">
        <v>984828</v>
      </c>
      <c r="F10" s="9">
        <v>984828</v>
      </c>
      <c r="G10" s="15">
        <v>43738</v>
      </c>
      <c r="I10" s="28"/>
    </row>
    <row r="11" spans="1:11" s="2" customFormat="1" x14ac:dyDescent="0.25">
      <c r="A11" s="6" t="s">
        <v>16</v>
      </c>
      <c r="B11" s="4" t="s">
        <v>1</v>
      </c>
      <c r="C11" s="17">
        <v>919004021</v>
      </c>
      <c r="D11" s="15">
        <v>43661</v>
      </c>
      <c r="E11" s="9">
        <v>998203</v>
      </c>
      <c r="F11" s="9">
        <v>998203</v>
      </c>
      <c r="G11" s="15">
        <v>43738</v>
      </c>
      <c r="I11" s="28"/>
    </row>
    <row r="12" spans="1:11" s="2" customFormat="1" x14ac:dyDescent="0.25">
      <c r="A12" s="6" t="s">
        <v>16</v>
      </c>
      <c r="B12" s="4" t="s">
        <v>1</v>
      </c>
      <c r="C12" s="17">
        <v>919004020</v>
      </c>
      <c r="D12" s="15">
        <v>43661</v>
      </c>
      <c r="E12" s="9">
        <v>992410</v>
      </c>
      <c r="F12" s="9">
        <v>992410</v>
      </c>
      <c r="G12" s="15">
        <v>43738</v>
      </c>
      <c r="I12" s="28"/>
    </row>
    <row r="13" spans="1:11" s="2" customFormat="1" x14ac:dyDescent="0.25">
      <c r="A13" s="6" t="s">
        <v>16</v>
      </c>
      <c r="B13" s="4" t="s">
        <v>1</v>
      </c>
      <c r="C13" s="17">
        <v>919004024</v>
      </c>
      <c r="D13" s="15">
        <v>43661</v>
      </c>
      <c r="E13" s="9">
        <v>993244</v>
      </c>
      <c r="F13" s="9">
        <v>993244</v>
      </c>
      <c r="G13" s="15">
        <v>43738</v>
      </c>
      <c r="H13" s="1"/>
      <c r="I13" s="27"/>
      <c r="J13" s="1"/>
      <c r="K13" s="1"/>
    </row>
    <row r="14" spans="1:11" s="2" customFormat="1" x14ac:dyDescent="0.25">
      <c r="A14" s="6" t="s">
        <v>16</v>
      </c>
      <c r="B14" s="4" t="s">
        <v>1</v>
      </c>
      <c r="C14" s="17">
        <v>919004049</v>
      </c>
      <c r="D14" s="15">
        <v>43664</v>
      </c>
      <c r="E14" s="10">
        <v>1000761</v>
      </c>
      <c r="F14" s="9">
        <v>1000761</v>
      </c>
      <c r="G14" s="15">
        <v>43738</v>
      </c>
      <c r="H14" s="1"/>
      <c r="I14" s="27"/>
      <c r="J14" s="1"/>
      <c r="K14" s="1"/>
    </row>
    <row r="15" spans="1:11" x14ac:dyDescent="0.25">
      <c r="A15" s="6" t="s">
        <v>13</v>
      </c>
      <c r="B15" s="4" t="s">
        <v>12</v>
      </c>
      <c r="C15" s="8">
        <v>1960005583</v>
      </c>
      <c r="D15" s="14">
        <v>43890</v>
      </c>
      <c r="E15" s="9">
        <v>1645996</v>
      </c>
      <c r="F15" s="9">
        <v>1645996</v>
      </c>
      <c r="G15" s="14">
        <v>43920</v>
      </c>
    </row>
    <row r="16" spans="1:11" x14ac:dyDescent="0.25">
      <c r="A16" s="6" t="s">
        <v>13</v>
      </c>
      <c r="B16" s="4" t="s">
        <v>12</v>
      </c>
      <c r="C16" s="34" t="s">
        <v>0</v>
      </c>
      <c r="D16" s="36">
        <v>43909</v>
      </c>
      <c r="E16" s="9">
        <v>133815</v>
      </c>
      <c r="F16" s="9">
        <v>133815</v>
      </c>
      <c r="G16" s="14">
        <v>43982</v>
      </c>
    </row>
    <row r="17" spans="1:9" x14ac:dyDescent="0.25">
      <c r="A17" s="6" t="s">
        <v>13</v>
      </c>
      <c r="B17" s="4" t="s">
        <v>12</v>
      </c>
      <c r="C17" s="8">
        <v>2060012767</v>
      </c>
      <c r="D17" s="14">
        <v>43992</v>
      </c>
      <c r="E17" s="9">
        <v>525907</v>
      </c>
      <c r="F17" s="9">
        <v>525907</v>
      </c>
      <c r="G17" s="14">
        <v>44022</v>
      </c>
    </row>
    <row r="18" spans="1:9" x14ac:dyDescent="0.25">
      <c r="A18" s="30"/>
      <c r="B18" s="78" t="s">
        <v>26</v>
      </c>
      <c r="C18" s="78"/>
      <c r="D18" s="7">
        <v>44834</v>
      </c>
      <c r="E18" s="5">
        <f>5074109-(750000+750000+750000+470684)</f>
        <v>2353425</v>
      </c>
      <c r="F18" s="5">
        <v>470684</v>
      </c>
      <c r="G18" s="7"/>
    </row>
    <row r="19" spans="1:9" ht="15.75" x14ac:dyDescent="0.25">
      <c r="A19" s="41" t="s">
        <v>29</v>
      </c>
      <c r="B19" s="39" t="s">
        <v>27</v>
      </c>
      <c r="C19" s="94" t="s">
        <v>65</v>
      </c>
      <c r="D19" s="7">
        <v>44950</v>
      </c>
      <c r="E19" s="5">
        <v>3431423</v>
      </c>
      <c r="F19" s="5">
        <v>3431423</v>
      </c>
      <c r="G19" s="7">
        <v>44901</v>
      </c>
      <c r="H19" s="20"/>
      <c r="I19" s="29"/>
    </row>
    <row r="20" spans="1:9" ht="15.75" x14ac:dyDescent="0.25">
      <c r="A20" s="8">
        <v>4012</v>
      </c>
      <c r="B20" s="44" t="s">
        <v>20</v>
      </c>
      <c r="C20" s="45" t="s">
        <v>31</v>
      </c>
      <c r="D20" s="7">
        <v>44861</v>
      </c>
      <c r="E20" s="5">
        <v>4272373</v>
      </c>
      <c r="F20" s="5">
        <v>4272373</v>
      </c>
      <c r="G20" s="7">
        <v>44922</v>
      </c>
      <c r="H20" s="20"/>
      <c r="I20" s="29"/>
    </row>
    <row r="21" spans="1:9" ht="15.75" x14ac:dyDescent="0.25">
      <c r="A21" s="88"/>
      <c r="B21" s="89"/>
      <c r="C21" s="90"/>
      <c r="D21" s="13"/>
      <c r="E21" s="18"/>
      <c r="F21" s="18"/>
      <c r="G21" s="13"/>
      <c r="H21" s="20"/>
      <c r="I21" s="29"/>
    </row>
    <row r="22" spans="1:9" ht="15.75" x14ac:dyDescent="0.25">
      <c r="A22" s="23"/>
      <c r="B22" s="50"/>
      <c r="C22" s="52"/>
      <c r="D22" s="13"/>
      <c r="E22" s="18"/>
      <c r="F22" s="18"/>
      <c r="G22" s="13"/>
      <c r="H22" s="20"/>
      <c r="I22" s="29"/>
    </row>
    <row r="23" spans="1:9" ht="15.75" x14ac:dyDescent="0.25">
      <c r="A23" s="23"/>
      <c r="B23" s="50"/>
      <c r="C23" s="52"/>
      <c r="D23" s="13"/>
      <c r="E23" s="18"/>
      <c r="F23" s="24">
        <f>SUM(F5:F20)</f>
        <v>31500513</v>
      </c>
      <c r="G23" s="13"/>
      <c r="H23" s="20"/>
      <c r="I23" s="29">
        <f>+F23</f>
        <v>31500513</v>
      </c>
    </row>
    <row r="24" spans="1:9" ht="15.75" x14ac:dyDescent="0.25">
      <c r="A24" s="23"/>
      <c r="B24" s="50"/>
      <c r="C24" s="52"/>
      <c r="D24" s="13"/>
      <c r="E24" s="18"/>
      <c r="F24" s="24"/>
      <c r="G24" s="13"/>
      <c r="H24" s="20"/>
      <c r="I24" s="29"/>
    </row>
    <row r="25" spans="1:9" ht="15.75" x14ac:dyDescent="0.25">
      <c r="A25" s="23"/>
      <c r="B25" s="25"/>
      <c r="C25" s="38" t="s">
        <v>25</v>
      </c>
      <c r="D25" s="13"/>
      <c r="E25" s="18"/>
      <c r="F25" s="24"/>
      <c r="G25" s="13"/>
      <c r="H25" s="20"/>
      <c r="I25" s="29"/>
    </row>
    <row r="26" spans="1:9" ht="15.75" x14ac:dyDescent="0.25">
      <c r="A26" s="19" t="s">
        <v>5</v>
      </c>
      <c r="B26" s="32" t="s">
        <v>6</v>
      </c>
      <c r="C26" s="19" t="s">
        <v>7</v>
      </c>
      <c r="D26" s="19" t="s">
        <v>8</v>
      </c>
      <c r="E26" s="16" t="s">
        <v>11</v>
      </c>
      <c r="F26" s="16" t="s">
        <v>10</v>
      </c>
      <c r="G26" s="19" t="s">
        <v>9</v>
      </c>
      <c r="H26" s="20"/>
      <c r="I26" s="29"/>
    </row>
    <row r="27" spans="1:9" ht="15.75" x14ac:dyDescent="0.25">
      <c r="A27" s="8">
        <v>40110093</v>
      </c>
      <c r="B27" s="46" t="s">
        <v>21</v>
      </c>
      <c r="C27" s="47" t="s">
        <v>33</v>
      </c>
      <c r="D27" s="7">
        <v>44876</v>
      </c>
      <c r="E27" s="5">
        <v>106200</v>
      </c>
      <c r="F27" s="5">
        <v>106200</v>
      </c>
      <c r="G27" s="7">
        <v>44927</v>
      </c>
      <c r="H27" s="20"/>
      <c r="I27" s="29"/>
    </row>
    <row r="28" spans="1:9" ht="15.75" x14ac:dyDescent="0.25">
      <c r="A28" s="8">
        <v>4011</v>
      </c>
      <c r="B28" s="57" t="s">
        <v>24</v>
      </c>
      <c r="C28" s="58" t="s">
        <v>36</v>
      </c>
      <c r="D28" s="7">
        <v>44887</v>
      </c>
      <c r="E28" s="5">
        <v>696200</v>
      </c>
      <c r="F28" s="5">
        <v>696200</v>
      </c>
      <c r="G28" s="7">
        <v>44948</v>
      </c>
      <c r="H28" s="20"/>
      <c r="I28" s="29"/>
    </row>
    <row r="29" spans="1:9" ht="15.75" x14ac:dyDescent="0.25">
      <c r="A29" s="8"/>
      <c r="B29" s="55" t="s">
        <v>34</v>
      </c>
      <c r="C29" s="56" t="s">
        <v>35</v>
      </c>
      <c r="D29" s="7">
        <v>44887</v>
      </c>
      <c r="E29" s="5">
        <v>2000000</v>
      </c>
      <c r="F29" s="5">
        <v>2000000</v>
      </c>
      <c r="G29" s="7"/>
      <c r="H29" s="20"/>
      <c r="I29" s="29"/>
    </row>
    <row r="30" spans="1:9" ht="15.75" x14ac:dyDescent="0.25">
      <c r="A30" s="93" t="s">
        <v>67</v>
      </c>
      <c r="B30" s="60" t="s">
        <v>3</v>
      </c>
      <c r="C30" s="61" t="s">
        <v>37</v>
      </c>
      <c r="D30" s="7">
        <v>44893</v>
      </c>
      <c r="E30" s="5">
        <v>124876</v>
      </c>
      <c r="F30" s="5">
        <v>124876</v>
      </c>
      <c r="G30" s="7">
        <v>44954</v>
      </c>
      <c r="H30" s="20"/>
      <c r="I30" s="29"/>
    </row>
    <row r="31" spans="1:9" ht="15.75" x14ac:dyDescent="0.25">
      <c r="A31" s="23"/>
      <c r="B31" s="53"/>
      <c r="C31" s="54"/>
      <c r="D31" s="13"/>
      <c r="E31" s="18"/>
      <c r="F31" s="18"/>
      <c r="G31" s="13"/>
      <c r="H31" s="20"/>
      <c r="I31" s="29"/>
    </row>
    <row r="32" spans="1:9" ht="15.75" x14ac:dyDescent="0.25">
      <c r="A32" s="23"/>
      <c r="B32" s="42"/>
      <c r="C32" s="43"/>
      <c r="D32" s="13"/>
      <c r="E32" s="18"/>
      <c r="F32" s="24">
        <f>SUM(F27:F31)</f>
        <v>2927276</v>
      </c>
      <c r="G32" s="13"/>
      <c r="H32" s="20"/>
      <c r="I32" s="29">
        <f>+F32+I23</f>
        <v>34427789</v>
      </c>
    </row>
    <row r="33" spans="1:9" ht="15.75" x14ac:dyDescent="0.25">
      <c r="A33" s="23"/>
      <c r="B33" s="42"/>
      <c r="C33" s="43"/>
      <c r="D33" s="13"/>
      <c r="E33" s="18"/>
      <c r="F33" s="24"/>
      <c r="G33" s="13"/>
      <c r="H33" s="20"/>
      <c r="I33" s="29"/>
    </row>
    <row r="34" spans="1:9" ht="15.75" x14ac:dyDescent="0.25">
      <c r="A34" s="23"/>
      <c r="B34" s="42"/>
      <c r="C34" s="51" t="s">
        <v>30</v>
      </c>
      <c r="D34" s="13"/>
      <c r="E34" s="18"/>
      <c r="F34" s="24"/>
      <c r="G34" s="13"/>
      <c r="H34" s="20"/>
      <c r="I34" s="29"/>
    </row>
    <row r="35" spans="1:9" ht="15.75" x14ac:dyDescent="0.25">
      <c r="A35" s="19" t="s">
        <v>5</v>
      </c>
      <c r="B35" s="49" t="s">
        <v>6</v>
      </c>
      <c r="C35" s="19" t="s">
        <v>7</v>
      </c>
      <c r="D35" s="19" t="s">
        <v>8</v>
      </c>
      <c r="E35" s="16" t="s">
        <v>11</v>
      </c>
      <c r="F35" s="16" t="s">
        <v>10</v>
      </c>
      <c r="G35" s="19" t="s">
        <v>9</v>
      </c>
      <c r="H35" s="20"/>
      <c r="I35" s="29"/>
    </row>
    <row r="36" spans="1:9" ht="15.75" x14ac:dyDescent="0.25">
      <c r="A36" s="95" t="s">
        <v>68</v>
      </c>
      <c r="B36" s="59" t="s">
        <v>18</v>
      </c>
      <c r="C36" s="40">
        <v>436735</v>
      </c>
      <c r="D36" s="7">
        <v>44901</v>
      </c>
      <c r="E36" s="5">
        <v>6240978</v>
      </c>
      <c r="F36" s="5">
        <v>6240978</v>
      </c>
      <c r="G36" s="7">
        <v>45266</v>
      </c>
      <c r="H36" s="20"/>
      <c r="I36" s="29"/>
    </row>
    <row r="37" spans="1:9" ht="15.75" x14ac:dyDescent="0.25">
      <c r="A37" s="8">
        <v>40110067</v>
      </c>
      <c r="B37" s="62" t="s">
        <v>23</v>
      </c>
      <c r="C37" s="31">
        <v>2143</v>
      </c>
      <c r="D37" s="7">
        <v>44903</v>
      </c>
      <c r="E37" s="5">
        <v>339242</v>
      </c>
      <c r="F37" s="63">
        <v>339242</v>
      </c>
      <c r="G37" s="7">
        <v>44934</v>
      </c>
      <c r="H37" s="20"/>
      <c r="I37" s="29"/>
    </row>
    <row r="38" spans="1:9" ht="15.75" x14ac:dyDescent="0.25">
      <c r="A38" s="8">
        <v>40110067</v>
      </c>
      <c r="B38" s="62" t="s">
        <v>23</v>
      </c>
      <c r="C38" s="31">
        <v>2149</v>
      </c>
      <c r="D38" s="7">
        <v>44904</v>
      </c>
      <c r="E38" s="5">
        <v>230930</v>
      </c>
      <c r="F38" s="63">
        <v>230930</v>
      </c>
      <c r="G38" s="7">
        <v>44934</v>
      </c>
      <c r="H38" s="20"/>
      <c r="I38" s="29"/>
    </row>
    <row r="39" spans="1:9" ht="15.75" x14ac:dyDescent="0.25">
      <c r="A39" s="8">
        <v>40120004</v>
      </c>
      <c r="B39" s="64" t="s">
        <v>18</v>
      </c>
      <c r="C39" s="31">
        <v>443066</v>
      </c>
      <c r="D39" s="7">
        <v>44909</v>
      </c>
      <c r="E39" s="5">
        <v>396428</v>
      </c>
      <c r="F39" s="63">
        <v>396428</v>
      </c>
      <c r="G39" s="7">
        <v>44940</v>
      </c>
      <c r="H39" s="20"/>
      <c r="I39" s="29"/>
    </row>
    <row r="40" spans="1:9" ht="15.75" x14ac:dyDescent="0.25">
      <c r="A40" s="8">
        <v>4012</v>
      </c>
      <c r="B40" s="92" t="s">
        <v>38</v>
      </c>
      <c r="C40" s="31">
        <v>34534</v>
      </c>
      <c r="D40" s="7">
        <v>44914</v>
      </c>
      <c r="E40" s="5">
        <v>1771838</v>
      </c>
      <c r="F40" s="63">
        <v>1771838</v>
      </c>
      <c r="G40" s="7">
        <v>44940</v>
      </c>
      <c r="H40" s="20"/>
      <c r="I40" s="29"/>
    </row>
    <row r="41" spans="1:9" ht="15.75" x14ac:dyDescent="0.25">
      <c r="A41" s="8">
        <v>40110067</v>
      </c>
      <c r="B41" s="65" t="s">
        <v>23</v>
      </c>
      <c r="C41" s="31">
        <v>2216</v>
      </c>
      <c r="D41" s="7">
        <v>44916</v>
      </c>
      <c r="E41" s="5">
        <v>310532</v>
      </c>
      <c r="F41" s="63">
        <v>310532</v>
      </c>
      <c r="G41" s="7">
        <v>45312</v>
      </c>
      <c r="H41" s="20"/>
      <c r="I41" s="29"/>
    </row>
    <row r="42" spans="1:9" ht="15.75" x14ac:dyDescent="0.25">
      <c r="A42" s="8">
        <v>4011</v>
      </c>
      <c r="B42" s="75" t="s">
        <v>39</v>
      </c>
      <c r="C42" s="56"/>
      <c r="D42" s="7">
        <v>44915</v>
      </c>
      <c r="E42" s="5">
        <v>325000</v>
      </c>
      <c r="F42" s="63">
        <f>+E42/2</f>
        <v>162500</v>
      </c>
      <c r="G42" s="7"/>
      <c r="H42" s="20"/>
      <c r="I42" s="29"/>
    </row>
    <row r="43" spans="1:9" ht="15.75" x14ac:dyDescent="0.25">
      <c r="A43" s="8">
        <v>4011</v>
      </c>
      <c r="B43" s="57" t="s">
        <v>24</v>
      </c>
      <c r="C43" s="81" t="s">
        <v>41</v>
      </c>
      <c r="D43" s="7">
        <v>44911</v>
      </c>
      <c r="E43" s="5">
        <v>82128</v>
      </c>
      <c r="F43" s="5">
        <f>E43</f>
        <v>82128</v>
      </c>
      <c r="G43" s="7">
        <v>44973</v>
      </c>
      <c r="H43" s="20"/>
      <c r="I43" s="29"/>
    </row>
    <row r="44" spans="1:9" ht="15.75" x14ac:dyDescent="0.25">
      <c r="A44" s="8">
        <v>4011</v>
      </c>
      <c r="B44" s="48" t="s">
        <v>32</v>
      </c>
      <c r="C44" s="81">
        <v>22213132</v>
      </c>
      <c r="D44" s="7">
        <v>44922</v>
      </c>
      <c r="E44" s="5">
        <v>209185</v>
      </c>
      <c r="F44" s="5">
        <f>E44</f>
        <v>209185</v>
      </c>
      <c r="G44" s="7">
        <v>44953</v>
      </c>
      <c r="H44" s="20"/>
      <c r="I44" s="29"/>
    </row>
    <row r="45" spans="1:9" ht="15.75" x14ac:dyDescent="0.25">
      <c r="A45" s="8">
        <v>4011</v>
      </c>
      <c r="B45" s="48" t="s">
        <v>32</v>
      </c>
      <c r="C45" s="81">
        <v>22213134</v>
      </c>
      <c r="D45" s="7">
        <v>44922</v>
      </c>
      <c r="E45" s="5">
        <v>284994</v>
      </c>
      <c r="F45" s="5">
        <f>E45</f>
        <v>284994</v>
      </c>
      <c r="G45" s="7">
        <v>44953</v>
      </c>
      <c r="H45" s="20"/>
      <c r="I45" s="29"/>
    </row>
    <row r="46" spans="1:9" ht="15.75" x14ac:dyDescent="0.25">
      <c r="A46" s="8">
        <v>40110099</v>
      </c>
      <c r="B46" s="84" t="s">
        <v>3</v>
      </c>
      <c r="C46" s="83" t="s">
        <v>46</v>
      </c>
      <c r="D46" s="7">
        <v>44916</v>
      </c>
      <c r="E46" s="5">
        <v>44777</v>
      </c>
      <c r="F46" s="5">
        <f>+E46</f>
        <v>44777</v>
      </c>
      <c r="G46" s="7">
        <v>44978</v>
      </c>
      <c r="H46" s="20"/>
      <c r="I46" s="29"/>
    </row>
    <row r="47" spans="1:9" ht="15.75" x14ac:dyDescent="0.25">
      <c r="A47" s="8">
        <v>40110093</v>
      </c>
      <c r="B47" s="84" t="s">
        <v>21</v>
      </c>
      <c r="C47" s="85" t="s">
        <v>47</v>
      </c>
      <c r="D47" s="7">
        <v>44916</v>
      </c>
      <c r="E47" s="5">
        <v>29415</v>
      </c>
      <c r="F47" s="5">
        <v>29415</v>
      </c>
      <c r="G47" s="7">
        <v>44978</v>
      </c>
      <c r="H47" s="20"/>
      <c r="I47" s="29"/>
    </row>
    <row r="48" spans="1:9" ht="15.75" x14ac:dyDescent="0.25">
      <c r="A48" s="8">
        <v>40110093</v>
      </c>
      <c r="B48" s="84" t="s">
        <v>21</v>
      </c>
      <c r="C48" s="85" t="s">
        <v>48</v>
      </c>
      <c r="D48" s="7">
        <v>44916</v>
      </c>
      <c r="E48" s="5">
        <v>37023</v>
      </c>
      <c r="F48" s="5">
        <v>37023</v>
      </c>
      <c r="G48" s="7">
        <v>44978</v>
      </c>
      <c r="H48" s="20"/>
      <c r="I48" s="29"/>
    </row>
    <row r="49" spans="1:9" ht="15.75" x14ac:dyDescent="0.25">
      <c r="A49" s="23"/>
      <c r="B49" s="53"/>
      <c r="C49" s="79"/>
      <c r="D49" s="80"/>
      <c r="E49" s="18"/>
      <c r="F49" s="18"/>
      <c r="G49" s="13"/>
      <c r="H49" s="20"/>
      <c r="I49" s="29"/>
    </row>
    <row r="50" spans="1:9" ht="15.75" x14ac:dyDescent="0.25">
      <c r="A50" s="23"/>
      <c r="B50" s="42"/>
      <c r="C50" s="43"/>
      <c r="D50" s="13"/>
      <c r="E50" s="18"/>
      <c r="F50" s="24">
        <f>SUM(F36:F48)</f>
        <v>10139970</v>
      </c>
      <c r="G50" s="13"/>
      <c r="H50" s="20"/>
      <c r="I50" s="29">
        <f>F50+I32</f>
        <v>44567759</v>
      </c>
    </row>
    <row r="51" spans="1:9" ht="15.75" x14ac:dyDescent="0.25">
      <c r="A51" s="23"/>
      <c r="B51" s="42"/>
      <c r="C51" s="43"/>
      <c r="D51" s="13"/>
      <c r="E51" s="18"/>
      <c r="F51" s="24"/>
      <c r="G51" s="13"/>
      <c r="H51" s="20"/>
      <c r="I51" s="29"/>
    </row>
    <row r="52" spans="1:9" ht="15.75" x14ac:dyDescent="0.25">
      <c r="A52" s="96"/>
      <c r="B52" s="97"/>
      <c r="C52" s="97"/>
      <c r="D52" s="98"/>
      <c r="E52" s="99"/>
      <c r="F52" s="100"/>
      <c r="G52" s="98"/>
      <c r="H52" s="20"/>
      <c r="I52" s="29"/>
    </row>
    <row r="53" spans="1:9" ht="15.75" x14ac:dyDescent="0.25">
      <c r="A53" s="96"/>
      <c r="B53" s="97"/>
      <c r="C53" s="101">
        <v>44927</v>
      </c>
      <c r="D53" s="98"/>
      <c r="E53" s="99"/>
      <c r="F53" s="100"/>
      <c r="G53" s="98"/>
      <c r="H53" s="20"/>
      <c r="I53" s="29"/>
    </row>
    <row r="54" spans="1:9" ht="15.75" x14ac:dyDescent="0.25">
      <c r="A54" s="86" t="s">
        <v>5</v>
      </c>
      <c r="B54" s="86" t="s">
        <v>6</v>
      </c>
      <c r="C54" s="86" t="s">
        <v>7</v>
      </c>
      <c r="D54" s="86" t="s">
        <v>8</v>
      </c>
      <c r="E54" s="102" t="s">
        <v>11</v>
      </c>
      <c r="F54" s="102" t="s">
        <v>10</v>
      </c>
      <c r="G54" s="86" t="s">
        <v>9</v>
      </c>
      <c r="H54" s="20"/>
      <c r="I54" s="29"/>
    </row>
    <row r="55" spans="1:9" ht="15.75" x14ac:dyDescent="0.25">
      <c r="A55" s="103" t="s">
        <v>66</v>
      </c>
      <c r="B55" s="104" t="s">
        <v>32</v>
      </c>
      <c r="C55" s="105">
        <v>22300188</v>
      </c>
      <c r="D55" s="106">
        <v>44936</v>
      </c>
      <c r="E55" s="107">
        <v>127912</v>
      </c>
      <c r="F55" s="107">
        <v>127912</v>
      </c>
      <c r="G55" s="106">
        <v>44967</v>
      </c>
      <c r="H55" s="20"/>
      <c r="I55" s="29"/>
    </row>
    <row r="56" spans="1:9" ht="15.75" x14ac:dyDescent="0.25">
      <c r="A56" s="108">
        <v>40110093</v>
      </c>
      <c r="B56" s="109" t="s">
        <v>21</v>
      </c>
      <c r="C56" s="125" t="s">
        <v>69</v>
      </c>
      <c r="D56" s="106">
        <v>44946</v>
      </c>
      <c r="E56" s="107">
        <v>17700</v>
      </c>
      <c r="F56" s="107">
        <f>E56</f>
        <v>17700</v>
      </c>
      <c r="G56" s="106">
        <v>45005</v>
      </c>
      <c r="H56" s="20"/>
      <c r="I56" s="29"/>
    </row>
    <row r="57" spans="1:9" ht="15.75" x14ac:dyDescent="0.25">
      <c r="A57" s="108">
        <v>40110093</v>
      </c>
      <c r="B57" s="109" t="s">
        <v>21</v>
      </c>
      <c r="C57" s="125" t="s">
        <v>70</v>
      </c>
      <c r="D57" s="106">
        <v>44949</v>
      </c>
      <c r="E57" s="107">
        <v>139680</v>
      </c>
      <c r="F57" s="110">
        <v>139680</v>
      </c>
      <c r="G57" s="106">
        <v>45008</v>
      </c>
      <c r="H57" s="20"/>
      <c r="I57" s="29"/>
    </row>
    <row r="58" spans="1:9" ht="15.75" x14ac:dyDescent="0.25">
      <c r="A58" s="108"/>
      <c r="B58" s="125" t="s">
        <v>71</v>
      </c>
      <c r="C58" s="125" t="s">
        <v>72</v>
      </c>
      <c r="D58" s="106">
        <v>44949</v>
      </c>
      <c r="E58" s="107">
        <v>607700</v>
      </c>
      <c r="F58" s="110">
        <f>E58</f>
        <v>607700</v>
      </c>
      <c r="G58" s="106">
        <v>44980</v>
      </c>
      <c r="H58" s="20"/>
      <c r="I58" s="29"/>
    </row>
    <row r="59" spans="1:9" ht="15.75" x14ac:dyDescent="0.25">
      <c r="A59" s="108">
        <v>40110067</v>
      </c>
      <c r="B59" s="111" t="s">
        <v>23</v>
      </c>
      <c r="C59" s="125" t="s">
        <v>73</v>
      </c>
      <c r="D59" s="106">
        <v>44949</v>
      </c>
      <c r="E59" s="107">
        <v>3782902</v>
      </c>
      <c r="F59" s="110">
        <f>E59-3736535</f>
        <v>46367</v>
      </c>
      <c r="G59" s="106">
        <v>44980</v>
      </c>
      <c r="H59" s="20"/>
      <c r="I59" s="29"/>
    </row>
    <row r="60" spans="1:9" ht="15.75" x14ac:dyDescent="0.25">
      <c r="A60" s="108">
        <v>40110099</v>
      </c>
      <c r="B60" s="112" t="s">
        <v>3</v>
      </c>
      <c r="C60" s="125" t="s">
        <v>74</v>
      </c>
      <c r="D60" s="106">
        <v>44944</v>
      </c>
      <c r="E60" s="107">
        <v>58063</v>
      </c>
      <c r="F60" s="110">
        <v>58063</v>
      </c>
      <c r="G60" s="106">
        <v>45003</v>
      </c>
      <c r="H60" s="20"/>
      <c r="I60" s="29"/>
    </row>
    <row r="61" spans="1:9" ht="15.75" x14ac:dyDescent="0.25">
      <c r="A61" s="108">
        <v>40110067</v>
      </c>
      <c r="B61" s="113" t="s">
        <v>23</v>
      </c>
      <c r="C61" s="125" t="s">
        <v>75</v>
      </c>
      <c r="D61" s="106">
        <v>44951</v>
      </c>
      <c r="E61" s="107">
        <v>4692722</v>
      </c>
      <c r="F61" s="110">
        <f>E61-4603504</f>
        <v>89218</v>
      </c>
      <c r="G61" s="106">
        <v>44982</v>
      </c>
      <c r="H61" s="20"/>
      <c r="I61" s="29"/>
    </row>
    <row r="62" spans="1:9" ht="15.75" x14ac:dyDescent="0.25">
      <c r="A62" s="108">
        <v>40110099</v>
      </c>
      <c r="B62" s="114" t="s">
        <v>3</v>
      </c>
      <c r="C62" s="125" t="s">
        <v>76</v>
      </c>
      <c r="D62" s="106">
        <v>44951</v>
      </c>
      <c r="E62" s="107">
        <v>62587</v>
      </c>
      <c r="F62" s="110">
        <v>62587</v>
      </c>
      <c r="G62" s="106">
        <v>45010</v>
      </c>
      <c r="H62" s="20"/>
      <c r="I62" s="29"/>
    </row>
    <row r="63" spans="1:9" ht="15.75" x14ac:dyDescent="0.25">
      <c r="A63" s="108">
        <v>40120004</v>
      </c>
      <c r="B63" s="115" t="s">
        <v>18</v>
      </c>
      <c r="C63" s="114">
        <v>547250</v>
      </c>
      <c r="D63" s="106">
        <v>44956</v>
      </c>
      <c r="E63" s="107">
        <f>14248.46*655.957</f>
        <v>9346377.0762200002</v>
      </c>
      <c r="F63" s="110">
        <f>E63</f>
        <v>9346377.0762200002</v>
      </c>
      <c r="G63" s="106">
        <v>45015</v>
      </c>
      <c r="H63" s="20"/>
      <c r="I63" s="29">
        <f>14248.46*655.957</f>
        <v>9346377.0762200002</v>
      </c>
    </row>
    <row r="64" spans="1:9" ht="15.75" x14ac:dyDescent="0.25">
      <c r="A64" s="108">
        <v>40120004</v>
      </c>
      <c r="B64" s="116" t="s">
        <v>18</v>
      </c>
      <c r="C64" s="114">
        <v>555355</v>
      </c>
      <c r="D64" s="106">
        <v>44959</v>
      </c>
      <c r="E64" s="107">
        <f>1730*655.957</f>
        <v>1134805.6100000001</v>
      </c>
      <c r="F64" s="110">
        <f>E64</f>
        <v>1134805.6100000001</v>
      </c>
      <c r="G64" s="106">
        <v>45018</v>
      </c>
      <c r="H64" s="20"/>
      <c r="I64" s="29"/>
    </row>
    <row r="65" spans="1:9" ht="15.75" x14ac:dyDescent="0.25">
      <c r="A65" s="108">
        <v>40110067</v>
      </c>
      <c r="B65" s="117" t="s">
        <v>23</v>
      </c>
      <c r="C65" s="114">
        <v>2456</v>
      </c>
      <c r="D65" s="106">
        <v>44963</v>
      </c>
      <c r="E65" s="107">
        <f>1339158</f>
        <v>1339158</v>
      </c>
      <c r="F65" s="110">
        <f>E65-1182017</f>
        <v>157141</v>
      </c>
      <c r="G65" s="106">
        <v>45022</v>
      </c>
      <c r="H65" s="20"/>
      <c r="I65" s="29"/>
    </row>
    <row r="66" spans="1:9" ht="15.75" x14ac:dyDescent="0.25">
      <c r="A66" s="108"/>
      <c r="B66" s="116"/>
      <c r="C66" s="114"/>
      <c r="D66" s="106"/>
      <c r="E66" s="107"/>
      <c r="F66" s="110"/>
      <c r="G66" s="106"/>
      <c r="H66" s="20"/>
      <c r="I66" s="29"/>
    </row>
    <row r="67" spans="1:9" ht="15.75" x14ac:dyDescent="0.25">
      <c r="A67" s="108"/>
      <c r="B67" s="116"/>
      <c r="C67" s="114"/>
      <c r="D67" s="106"/>
      <c r="E67" s="107"/>
      <c r="F67" s="110"/>
      <c r="G67" s="106"/>
      <c r="H67" s="20"/>
      <c r="I67" s="29"/>
    </row>
    <row r="68" spans="1:9" ht="15.75" x14ac:dyDescent="0.25">
      <c r="A68" s="108"/>
      <c r="B68" s="118"/>
      <c r="C68" s="118"/>
      <c r="D68" s="106"/>
      <c r="E68" s="107"/>
      <c r="F68" s="110"/>
      <c r="G68" s="106"/>
      <c r="H68" s="20"/>
      <c r="I68" s="29"/>
    </row>
    <row r="69" spans="1:9" ht="15.75" x14ac:dyDescent="0.25">
      <c r="A69" s="96"/>
      <c r="B69" s="97"/>
      <c r="C69" s="97"/>
      <c r="D69" s="98"/>
      <c r="E69" s="99"/>
      <c r="F69" s="100"/>
      <c r="G69" s="98"/>
      <c r="H69" s="20"/>
      <c r="I69" s="29"/>
    </row>
    <row r="70" spans="1:9" ht="15.75" x14ac:dyDescent="0.25">
      <c r="A70" s="96"/>
      <c r="B70" s="97"/>
      <c r="C70" s="97"/>
      <c r="D70" s="98"/>
      <c r="E70" s="99"/>
      <c r="F70" s="100"/>
      <c r="G70" s="98"/>
      <c r="H70" s="20"/>
      <c r="I70" s="29"/>
    </row>
    <row r="71" spans="1:9" ht="15.75" x14ac:dyDescent="0.25">
      <c r="A71" s="96"/>
      <c r="B71" s="97"/>
      <c r="C71" s="97"/>
      <c r="D71" s="98"/>
      <c r="E71" s="99"/>
      <c r="F71" s="100">
        <f>SUM(F55:F70)</f>
        <v>11787550.68622</v>
      </c>
      <c r="G71" s="98"/>
      <c r="H71" s="20"/>
      <c r="I71" s="29">
        <f>+F71+I50</f>
        <v>56355309.686219998</v>
      </c>
    </row>
    <row r="72" spans="1:9" ht="15.75" x14ac:dyDescent="0.25">
      <c r="A72" s="23"/>
      <c r="B72" s="42"/>
      <c r="C72" s="43"/>
      <c r="D72" s="13"/>
      <c r="E72" s="18"/>
      <c r="F72" s="24"/>
      <c r="G72" s="13"/>
      <c r="H72" s="20"/>
      <c r="I72" s="29"/>
    </row>
    <row r="73" spans="1:9" ht="15.75" x14ac:dyDescent="0.25">
      <c r="A73" s="23"/>
      <c r="B73" s="42"/>
      <c r="C73" s="43"/>
      <c r="D73" s="13"/>
      <c r="E73" s="18"/>
      <c r="F73" s="24"/>
      <c r="G73" s="13"/>
      <c r="H73" s="20"/>
      <c r="I73" s="29"/>
    </row>
    <row r="74" spans="1:9" x14ac:dyDescent="0.25">
      <c r="A74" s="26"/>
      <c r="B74" s="21"/>
      <c r="C74" s="21"/>
      <c r="D74" s="21"/>
      <c r="E74" s="21"/>
      <c r="F74" s="22"/>
      <c r="G74" s="13"/>
    </row>
    <row r="75" spans="1:9" x14ac:dyDescent="0.25">
      <c r="A75" s="26"/>
      <c r="B75" s="21"/>
      <c r="C75" s="122" t="s">
        <v>62</v>
      </c>
      <c r="D75" s="123"/>
      <c r="E75" s="21"/>
      <c r="F75" s="22"/>
      <c r="G75" s="13"/>
      <c r="H75" s="20" t="s">
        <v>19</v>
      </c>
    </row>
    <row r="76" spans="1:9" x14ac:dyDescent="0.25">
      <c r="A76" s="26"/>
      <c r="B76" s="21"/>
      <c r="C76" s="21"/>
      <c r="D76" s="21"/>
      <c r="E76" s="21"/>
      <c r="F76" s="22"/>
      <c r="G76" s="13"/>
    </row>
    <row r="77" spans="1:9" x14ac:dyDescent="0.25">
      <c r="A77" s="26"/>
      <c r="B77" s="91"/>
      <c r="C77" s="91"/>
      <c r="D77" s="91"/>
      <c r="E77" s="91"/>
      <c r="F77" s="22"/>
      <c r="G77" s="13"/>
    </row>
    <row r="78" spans="1:9" x14ac:dyDescent="0.25">
      <c r="A78" s="41"/>
      <c r="B78" s="59" t="s">
        <v>18</v>
      </c>
      <c r="C78" s="40">
        <v>436735</v>
      </c>
      <c r="D78" s="7">
        <v>44901</v>
      </c>
      <c r="E78" s="5">
        <v>6240978</v>
      </c>
      <c r="F78" s="5">
        <v>6240978</v>
      </c>
      <c r="G78" s="7">
        <v>45266</v>
      </c>
    </row>
    <row r="79" spans="1:9" x14ac:dyDescent="0.25">
      <c r="A79" s="8">
        <v>4012</v>
      </c>
      <c r="B79" s="64" t="s">
        <v>18</v>
      </c>
      <c r="C79" s="31">
        <v>443066</v>
      </c>
      <c r="D79" s="7">
        <v>44909</v>
      </c>
      <c r="E79" s="5">
        <v>396428</v>
      </c>
      <c r="F79" s="63">
        <v>396428</v>
      </c>
      <c r="G79" s="7">
        <v>44940</v>
      </c>
    </row>
    <row r="80" spans="1:9" x14ac:dyDescent="0.25">
      <c r="A80" s="26"/>
      <c r="B80" s="119" t="s">
        <v>22</v>
      </c>
      <c r="C80" s="120"/>
      <c r="D80" s="120"/>
      <c r="E80" s="121"/>
      <c r="F80" s="16">
        <f>SUM(F78:F79)</f>
        <v>6637406</v>
      </c>
      <c r="G80" s="13"/>
    </row>
    <row r="81" spans="1:7" x14ac:dyDescent="0.25">
      <c r="A81" s="26"/>
      <c r="B81" s="91"/>
      <c r="C81" s="91"/>
      <c r="D81" s="91"/>
      <c r="E81" s="91"/>
      <c r="F81" s="22"/>
      <c r="G81" s="13"/>
    </row>
    <row r="82" spans="1:7" x14ac:dyDescent="0.25">
      <c r="A82" s="8"/>
      <c r="B82" s="92" t="s">
        <v>38</v>
      </c>
      <c r="C82" s="31">
        <v>34534</v>
      </c>
      <c r="D82" s="7">
        <v>44914</v>
      </c>
      <c r="E82" s="5">
        <v>1771838</v>
      </c>
      <c r="F82" s="63">
        <v>1771838</v>
      </c>
      <c r="G82" s="7">
        <v>44940</v>
      </c>
    </row>
    <row r="83" spans="1:7" x14ac:dyDescent="0.25">
      <c r="A83" s="26"/>
      <c r="B83" s="119" t="s">
        <v>22</v>
      </c>
      <c r="C83" s="120"/>
      <c r="D83" s="120"/>
      <c r="E83" s="121"/>
      <c r="F83" s="16">
        <v>1771838</v>
      </c>
      <c r="G83" s="13"/>
    </row>
    <row r="84" spans="1:7" x14ac:dyDescent="0.25">
      <c r="A84" s="26"/>
      <c r="B84" s="91"/>
      <c r="C84" s="91"/>
      <c r="D84" s="91"/>
      <c r="E84" s="91"/>
      <c r="F84" s="22"/>
      <c r="G84" s="13"/>
    </row>
    <row r="86" spans="1:7" x14ac:dyDescent="0.25">
      <c r="A86" s="8">
        <v>4012</v>
      </c>
      <c r="B86" s="44" t="s">
        <v>20</v>
      </c>
      <c r="C86" s="45" t="s">
        <v>31</v>
      </c>
      <c r="D86" s="7">
        <v>44861</v>
      </c>
      <c r="E86" s="5">
        <v>4272373</v>
      </c>
      <c r="F86" s="5">
        <v>4272373</v>
      </c>
      <c r="G86" s="7">
        <v>44922</v>
      </c>
    </row>
    <row r="87" spans="1:7" x14ac:dyDescent="0.25">
      <c r="B87" s="119" t="s">
        <v>22</v>
      </c>
      <c r="C87" s="120"/>
      <c r="D87" s="120"/>
      <c r="E87" s="121"/>
      <c r="F87" s="16">
        <f>SUM(F86)</f>
        <v>4272373</v>
      </c>
    </row>
    <row r="89" spans="1:7" x14ac:dyDescent="0.25">
      <c r="A89" s="41" t="s">
        <v>29</v>
      </c>
      <c r="B89" s="39" t="s">
        <v>27</v>
      </c>
      <c r="C89" s="40" t="s">
        <v>28</v>
      </c>
      <c r="D89" s="7">
        <v>44840</v>
      </c>
      <c r="E89" s="5">
        <v>3531390</v>
      </c>
      <c r="F89" s="5">
        <v>3531390</v>
      </c>
      <c r="G89" s="7">
        <v>44901</v>
      </c>
    </row>
    <row r="90" spans="1:7" x14ac:dyDescent="0.25">
      <c r="A90" s="26"/>
      <c r="B90" s="119" t="s">
        <v>22</v>
      </c>
      <c r="C90" s="120"/>
      <c r="D90" s="120"/>
      <c r="E90" s="121"/>
      <c r="F90" s="16">
        <f>SUM(F89)</f>
        <v>3531390</v>
      </c>
      <c r="G90" s="13"/>
    </row>
    <row r="93" spans="1:7" x14ac:dyDescent="0.25">
      <c r="A93" s="8"/>
      <c r="B93" s="55" t="s">
        <v>34</v>
      </c>
      <c r="C93" s="56" t="s">
        <v>35</v>
      </c>
      <c r="D93" s="7">
        <v>44887</v>
      </c>
      <c r="E93" s="5">
        <v>2000000</v>
      </c>
      <c r="F93" s="5">
        <v>2000000</v>
      </c>
      <c r="G93" s="7"/>
    </row>
    <row r="94" spans="1:7" x14ac:dyDescent="0.25">
      <c r="B94" s="119" t="s">
        <v>22</v>
      </c>
      <c r="C94" s="120"/>
      <c r="D94" s="120"/>
      <c r="E94" s="121"/>
      <c r="F94" s="16">
        <f>SUM(F93)</f>
        <v>2000000</v>
      </c>
    </row>
    <row r="95" spans="1:7" x14ac:dyDescent="0.25">
      <c r="B95" s="21"/>
      <c r="C95" s="21"/>
      <c r="D95" s="21"/>
      <c r="E95" s="21"/>
      <c r="F95" s="22"/>
    </row>
    <row r="97" spans="1:7" x14ac:dyDescent="0.25">
      <c r="A97" s="8">
        <v>4011</v>
      </c>
      <c r="B97" s="75" t="s">
        <v>39</v>
      </c>
      <c r="C97" s="56"/>
      <c r="D97" s="7">
        <v>44915</v>
      </c>
      <c r="E97" s="5">
        <v>325000</v>
      </c>
      <c r="F97" s="63">
        <f>+E97/2</f>
        <v>162500</v>
      </c>
      <c r="G97" s="7"/>
    </row>
    <row r="98" spans="1:7" x14ac:dyDescent="0.25">
      <c r="B98" s="119" t="s">
        <v>22</v>
      </c>
      <c r="C98" s="120"/>
      <c r="D98" s="120"/>
      <c r="E98" s="121"/>
      <c r="F98" s="16">
        <f>SUM(F97)</f>
        <v>162500</v>
      </c>
    </row>
    <row r="99" spans="1:7" ht="16.5" customHeight="1" x14ac:dyDescent="0.25"/>
    <row r="100" spans="1:7" x14ac:dyDescent="0.25">
      <c r="A100" s="30"/>
      <c r="B100" s="78" t="s">
        <v>26</v>
      </c>
      <c r="C100" s="78"/>
      <c r="D100" s="7">
        <v>44834</v>
      </c>
      <c r="E100" s="5">
        <f>5074109-(750000+750000+750000+470684)</f>
        <v>2353425</v>
      </c>
      <c r="F100" s="5">
        <v>470684</v>
      </c>
      <c r="G100" s="7"/>
    </row>
    <row r="101" spans="1:7" x14ac:dyDescent="0.25">
      <c r="B101" s="119" t="s">
        <v>22</v>
      </c>
      <c r="C101" s="120"/>
      <c r="D101" s="120"/>
      <c r="E101" s="121"/>
      <c r="F101" s="16">
        <f>SUM(F100)</f>
        <v>470684</v>
      </c>
    </row>
    <row r="104" spans="1:7" x14ac:dyDescent="0.25">
      <c r="A104" s="69"/>
      <c r="B104" s="70" t="s">
        <v>49</v>
      </c>
      <c r="C104" s="70"/>
      <c r="D104" s="70"/>
      <c r="E104" s="70"/>
      <c r="F104" s="71">
        <v>600000</v>
      </c>
      <c r="G104" s="72"/>
    </row>
    <row r="105" spans="1:7" x14ac:dyDescent="0.25">
      <c r="A105" s="69"/>
      <c r="B105" s="70" t="s">
        <v>50</v>
      </c>
      <c r="C105" s="70"/>
      <c r="D105" s="70"/>
      <c r="E105" s="70"/>
      <c r="F105" s="71">
        <v>165000</v>
      </c>
      <c r="G105" s="72"/>
    </row>
    <row r="106" spans="1:7" x14ac:dyDescent="0.25">
      <c r="A106" s="73"/>
      <c r="B106" s="119" t="s">
        <v>22</v>
      </c>
      <c r="C106" s="120"/>
      <c r="D106" s="120"/>
      <c r="E106" s="121"/>
      <c r="F106" s="16">
        <f>SUM(F104:F105)</f>
        <v>765000</v>
      </c>
      <c r="G106" s="74"/>
    </row>
    <row r="108" spans="1:7" x14ac:dyDescent="0.25">
      <c r="B108" s="91"/>
      <c r="C108" s="91"/>
      <c r="D108" s="91"/>
      <c r="E108" s="91"/>
      <c r="F108" s="22"/>
    </row>
    <row r="110" spans="1:7" x14ac:dyDescent="0.25">
      <c r="C110" s="124" t="s">
        <v>63</v>
      </c>
      <c r="D110" s="124"/>
      <c r="F110" s="67">
        <f>F80+F83+F87+F90+F94+F98+F101+F106</f>
        <v>19611191</v>
      </c>
    </row>
    <row r="113" spans="2:6" x14ac:dyDescent="0.25">
      <c r="B113" s="21"/>
      <c r="C113" s="21"/>
      <c r="D113" s="21"/>
      <c r="E113" s="22"/>
      <c r="F113" s="74"/>
    </row>
    <row r="114" spans="2:6" x14ac:dyDescent="0.25">
      <c r="B114" s="21"/>
      <c r="C114" s="21"/>
      <c r="D114" s="21"/>
      <c r="E114" s="22"/>
      <c r="F114" s="76" t="s">
        <v>40</v>
      </c>
    </row>
    <row r="115" spans="2:6" x14ac:dyDescent="0.25">
      <c r="B115" s="21"/>
      <c r="C115" s="21"/>
      <c r="D115" s="21"/>
      <c r="E115" s="22"/>
      <c r="F115" s="68"/>
    </row>
    <row r="116" spans="2:6" x14ac:dyDescent="0.25">
      <c r="B116" s="21"/>
      <c r="C116" s="21"/>
      <c r="D116" s="21"/>
      <c r="E116" s="22"/>
      <c r="F116" s="74"/>
    </row>
    <row r="117" spans="2:6" x14ac:dyDescent="0.25">
      <c r="B117" s="21"/>
      <c r="C117" s="21"/>
      <c r="D117" s="21"/>
      <c r="E117" s="22"/>
      <c r="F117" s="74"/>
    </row>
    <row r="118" spans="2:6" x14ac:dyDescent="0.25">
      <c r="B118" s="119" t="s">
        <v>64</v>
      </c>
      <c r="C118" s="121"/>
      <c r="D118" s="21"/>
      <c r="E118" s="22"/>
      <c r="F118" s="74"/>
    </row>
    <row r="119" spans="2:6" x14ac:dyDescent="0.25">
      <c r="B119" s="68"/>
      <c r="C119" s="68"/>
      <c r="D119" s="77"/>
      <c r="E119" s="77"/>
      <c r="F119" s="76" t="s">
        <v>40</v>
      </c>
    </row>
    <row r="120" spans="2:6" x14ac:dyDescent="0.25">
      <c r="B120" s="82" t="s">
        <v>43</v>
      </c>
      <c r="E120" s="3">
        <v>0</v>
      </c>
      <c r="F120" s="82" t="s">
        <v>45</v>
      </c>
    </row>
    <row r="121" spans="2:6" x14ac:dyDescent="0.25">
      <c r="B121" s="87" t="s">
        <v>52</v>
      </c>
      <c r="C121" s="68"/>
      <c r="D121" s="77"/>
      <c r="E121" s="77"/>
      <c r="F121" s="87" t="s">
        <v>51</v>
      </c>
    </row>
    <row r="122" spans="2:6" x14ac:dyDescent="0.25">
      <c r="B122" s="82" t="s">
        <v>42</v>
      </c>
      <c r="E122" s="3">
        <v>225813</v>
      </c>
      <c r="F122" s="82" t="s">
        <v>44</v>
      </c>
    </row>
    <row r="123" spans="2:6" x14ac:dyDescent="0.25">
      <c r="B123" s="87" t="s">
        <v>60</v>
      </c>
      <c r="C123" s="68"/>
      <c r="D123" s="77"/>
      <c r="E123" s="67"/>
      <c r="F123" s="87" t="s">
        <v>53</v>
      </c>
    </row>
    <row r="124" spans="2:6" x14ac:dyDescent="0.25">
      <c r="B124" s="87" t="s">
        <v>61</v>
      </c>
      <c r="C124" s="68"/>
      <c r="D124" s="77"/>
      <c r="E124" s="67"/>
      <c r="F124" s="87" t="s">
        <v>53</v>
      </c>
    </row>
    <row r="125" spans="2:6" x14ac:dyDescent="0.25">
      <c r="B125" s="87" t="s">
        <v>54</v>
      </c>
      <c r="C125" s="68"/>
      <c r="D125" s="77"/>
      <c r="E125" s="67"/>
      <c r="F125" s="87" t="s">
        <v>53</v>
      </c>
    </row>
    <row r="126" spans="2:6" x14ac:dyDescent="0.25">
      <c r="B126" s="87" t="s">
        <v>55</v>
      </c>
      <c r="C126" s="68"/>
      <c r="D126" s="77"/>
      <c r="E126" s="67"/>
      <c r="F126" s="87" t="s">
        <v>53</v>
      </c>
    </row>
    <row r="127" spans="2:6" x14ac:dyDescent="0.25">
      <c r="B127" s="87" t="s">
        <v>56</v>
      </c>
      <c r="C127" s="68"/>
      <c r="D127" s="77"/>
      <c r="E127" s="67"/>
      <c r="F127" s="87" t="s">
        <v>53</v>
      </c>
    </row>
    <row r="128" spans="2:6" x14ac:dyDescent="0.25">
      <c r="B128" s="87" t="s">
        <v>57</v>
      </c>
      <c r="C128" s="68"/>
      <c r="D128" s="77"/>
      <c r="E128" s="67"/>
      <c r="F128" s="87" t="s">
        <v>53</v>
      </c>
    </row>
    <row r="129" spans="2:6" x14ac:dyDescent="0.25">
      <c r="B129" s="87" t="s">
        <v>58</v>
      </c>
      <c r="C129" s="68"/>
      <c r="D129" s="77"/>
      <c r="E129" s="67"/>
      <c r="F129" s="87" t="s">
        <v>53</v>
      </c>
    </row>
    <row r="130" spans="2:6" x14ac:dyDescent="0.25">
      <c r="B130" s="68"/>
      <c r="C130" s="68"/>
      <c r="D130" s="77"/>
      <c r="E130" s="67"/>
      <c r="F130" s="68"/>
    </row>
    <row r="131" spans="2:6" x14ac:dyDescent="0.25">
      <c r="B131" s="68"/>
      <c r="C131" s="68"/>
      <c r="D131" s="77"/>
      <c r="E131" s="77"/>
      <c r="F131" s="68"/>
    </row>
    <row r="132" spans="2:6" x14ac:dyDescent="0.25">
      <c r="B132" s="87" t="s">
        <v>59</v>
      </c>
      <c r="C132" s="68"/>
      <c r="D132" s="77"/>
      <c r="E132" s="66">
        <f>SUM(E116:E131)</f>
        <v>225813</v>
      </c>
      <c r="F132" s="68"/>
    </row>
    <row r="278" spans="5:7" x14ac:dyDescent="0.25">
      <c r="E278" s="11">
        <v>69118751</v>
      </c>
    </row>
    <row r="281" spans="5:7" x14ac:dyDescent="0.25">
      <c r="E281" s="1"/>
      <c r="F281" s="11"/>
      <c r="G281" s="12" t="s">
        <v>4</v>
      </c>
    </row>
    <row r="284" spans="5:7" x14ac:dyDescent="0.25">
      <c r="F284" s="1"/>
    </row>
  </sheetData>
  <sortState ref="A5:G25">
    <sortCondition ref="D5:D25"/>
  </sortState>
  <mergeCells count="11">
    <mergeCell ref="B106:E106"/>
    <mergeCell ref="B118:C118"/>
    <mergeCell ref="B94:E94"/>
    <mergeCell ref="B98:E98"/>
    <mergeCell ref="B101:E101"/>
    <mergeCell ref="C110:D110"/>
    <mergeCell ref="B90:E90"/>
    <mergeCell ref="C75:D75"/>
    <mergeCell ref="B87:E87"/>
    <mergeCell ref="B83:E83"/>
    <mergeCell ref="B80:E80"/>
  </mergeCells>
  <pageMargins left="3.937007874015748E-2" right="7.874015748031496E-2" top="7.874015748031496E-2" bottom="3.937007874015748E-2" header="0.15748031496062992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ECHEANCIERS FOUR 301022</vt:lpstr>
      <vt:lpstr>'ECHEANCIERS FOUR 301022'!Zone_d_impression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Pilou</dc:creator>
  <cp:lastModifiedBy>Tanoh AHONON</cp:lastModifiedBy>
  <cp:lastPrinted>2023-02-06T18:36:01Z</cp:lastPrinted>
  <dcterms:created xsi:type="dcterms:W3CDTF">2015-10-01T07:18:44Z</dcterms:created>
  <dcterms:modified xsi:type="dcterms:W3CDTF">2023-02-06T18:36:47Z</dcterms:modified>
</cp:coreProperties>
</file>