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SOSB-SERV01\Partage\COMMUN SERVEUR\SOS DLS\ECHANCIER FOURNISSEURS\"/>
    </mc:Choice>
  </mc:AlternateContent>
  <bookViews>
    <workbookView xWindow="0" yWindow="0" windowWidth="24000" windowHeight="9600" tabRatio="548"/>
  </bookViews>
  <sheets>
    <sheet name="ECHEANCIERS FOUR 301022" sheetId="35" r:id="rId1"/>
  </sheets>
  <definedNames>
    <definedName name="_xlnm._FilterDatabase" localSheetId="0" hidden="1">'ECHEANCIERS FOUR 301022'!#REF!</definedName>
    <definedName name="_xlnm.Print_Area" localSheetId="0">'ECHEANCIERS FOUR 301022'!$A$64:$H$104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2" i="35" l="1"/>
  <c r="F99" i="35"/>
  <c r="F93" i="35" l="1"/>
  <c r="F18" i="35" l="1"/>
  <c r="F124" i="35" l="1"/>
  <c r="E86" i="35"/>
  <c r="E89" i="35"/>
  <c r="F89" i="35" s="1"/>
  <c r="F90" i="35" s="1"/>
  <c r="F84" i="35"/>
  <c r="E76" i="35"/>
  <c r="F76" i="35" s="1"/>
  <c r="E50" i="35"/>
  <c r="F50" i="35" s="1"/>
  <c r="F62" i="35" s="1"/>
  <c r="E43" i="35" l="1"/>
  <c r="F87" i="35" l="1"/>
  <c r="F80" i="35"/>
  <c r="F77" i="35" l="1"/>
  <c r="E36" i="35" l="1"/>
  <c r="F36" i="35" s="1"/>
  <c r="F46" i="35" s="1"/>
  <c r="E26" i="35" l="1"/>
  <c r="F26" i="35" s="1"/>
  <c r="F29" i="35" s="1"/>
  <c r="F96" i="35" l="1"/>
  <c r="F72" i="35"/>
  <c r="F68" i="35" l="1"/>
  <c r="F128" i="35" l="1"/>
  <c r="F7" i="35"/>
  <c r="F21" i="35" s="1"/>
  <c r="I21" i="35" s="1"/>
  <c r="I29" i="35" s="1"/>
  <c r="I46" i="35" l="1"/>
  <c r="I62" i="35" s="1"/>
</calcChain>
</file>

<file path=xl/comments1.xml><?xml version="1.0" encoding="utf-8"?>
<comments xmlns="http://schemas.openxmlformats.org/spreadsheetml/2006/main">
  <authors>
    <author>Tanoh AHONON</author>
  </authors>
  <commentList>
    <comment ref="F36" authorId="0" shapeId="0">
      <text>
        <r>
          <rPr>
            <b/>
            <sz val="9"/>
            <color indexed="81"/>
            <rFont val="Tahoma"/>
            <family val="2"/>
          </rPr>
          <t>Tanoh AHONON:</t>
        </r>
        <r>
          <rPr>
            <sz val="9"/>
            <color indexed="81"/>
            <rFont val="Tahoma"/>
            <family val="2"/>
          </rPr>
          <t xml:space="preserve">
DÉJÀ REGLER PAR Monsieur DENIS à  remboursser avant nov 2022</t>
        </r>
      </text>
    </comment>
    <comment ref="F89" authorId="0" shapeId="0">
      <text>
        <r>
          <rPr>
            <b/>
            <sz val="9"/>
            <color indexed="81"/>
            <rFont val="Tahoma"/>
            <family val="2"/>
          </rPr>
          <t>Tanoh AHONON:</t>
        </r>
        <r>
          <rPr>
            <sz val="9"/>
            <color indexed="81"/>
            <rFont val="Tahoma"/>
            <family val="2"/>
          </rPr>
          <t xml:space="preserve">
DÉJÀ REGLER PAR Monsieur DENIS à  remboursser avant nov 2022</t>
        </r>
      </text>
    </comment>
  </commentList>
</comments>
</file>

<file path=xl/sharedStrings.xml><?xml version="1.0" encoding="utf-8"?>
<sst xmlns="http://schemas.openxmlformats.org/spreadsheetml/2006/main" count="169" uniqueCount="82">
  <si>
    <t>16500/P0032958</t>
  </si>
  <si>
    <t>FABORY</t>
  </si>
  <si>
    <t>PLUS DE 90 JOURS</t>
  </si>
  <si>
    <t>SIDECI</t>
  </si>
  <si>
    <t>© Sage - Sage 100c Gestion commerciale Premium 4.00</t>
  </si>
  <si>
    <t>N°FOURNISSEUR</t>
  </si>
  <si>
    <t>LIBELLE</t>
  </si>
  <si>
    <t>N°FACTURE</t>
  </si>
  <si>
    <t xml:space="preserve">DATE FACTURE </t>
  </si>
  <si>
    <t>Echeance</t>
  </si>
  <si>
    <t>Reste a payer</t>
  </si>
  <si>
    <t>Montant Facture</t>
  </si>
  <si>
    <t>BOLLORE</t>
  </si>
  <si>
    <t>40110022</t>
  </si>
  <si>
    <t>PACKING SERVICE</t>
  </si>
  <si>
    <t>40110081</t>
  </si>
  <si>
    <t>40120003</t>
  </si>
  <si>
    <t>FMI18-04814</t>
  </si>
  <si>
    <t>EMILE MAURIN</t>
  </si>
  <si>
    <t xml:space="preserve">MODE DE REGLEMENT </t>
  </si>
  <si>
    <t>TENTE</t>
  </si>
  <si>
    <t>TOTAL GENERAL</t>
  </si>
  <si>
    <t>CENTRIMEX</t>
  </si>
  <si>
    <t>CMID</t>
  </si>
  <si>
    <t xml:space="preserve">PRAGMA FORMATION </t>
  </si>
  <si>
    <t>REGUL FDFP 2021</t>
  </si>
  <si>
    <t>40110093</t>
  </si>
  <si>
    <t>V5-226601</t>
  </si>
  <si>
    <t>40110067</t>
  </si>
  <si>
    <t>TOTAL</t>
  </si>
  <si>
    <t xml:space="preserve">TOTAL FOURNISSEUR A PAYER </t>
  </si>
  <si>
    <t>40110003</t>
  </si>
  <si>
    <t xml:space="preserve">impôt sur loyer </t>
  </si>
  <si>
    <t xml:space="preserve">chèque </t>
  </si>
  <si>
    <t>LOYER à deposer au impôts</t>
  </si>
  <si>
    <t>VIREMENT par Monsieur ROUCHER</t>
  </si>
  <si>
    <t>EBUTRANS</t>
  </si>
  <si>
    <t>40110118</t>
  </si>
  <si>
    <t>SOFID</t>
  </si>
  <si>
    <t>40120004</t>
  </si>
  <si>
    <t>21316S023 / 314</t>
  </si>
  <si>
    <t>DATE ECHEANCE DE PAYEMENT</t>
  </si>
  <si>
    <t>VITF203790</t>
  </si>
  <si>
    <t>AVOIR310967</t>
  </si>
  <si>
    <t>EIS CI</t>
  </si>
  <si>
    <t>21319R009/433</t>
  </si>
  <si>
    <t>ABRASIVOS GRINDING</t>
  </si>
  <si>
    <t>FT143589</t>
  </si>
  <si>
    <t>21316S023 / 319</t>
  </si>
  <si>
    <t>FT143648</t>
  </si>
  <si>
    <t>PLUS DE 60 JOURS</t>
  </si>
  <si>
    <t>ASSURANCE SOS BOULONNERIE  2022-2023</t>
  </si>
  <si>
    <t>40110001</t>
  </si>
  <si>
    <t>CMU 2022</t>
  </si>
  <si>
    <t>INOXMARE</t>
  </si>
  <si>
    <t>DELA</t>
  </si>
  <si>
    <t>FC-22-07393</t>
  </si>
  <si>
    <t>VITF204381</t>
  </si>
  <si>
    <t>VITF204382</t>
  </si>
  <si>
    <t>loyer 11/2022</t>
  </si>
  <si>
    <t>TOTAL IMPOT 4EME TRIM 22(Octobre 2022)</t>
  </si>
  <si>
    <t>PROVISION  A PAYER  AVANT 10/11/2022</t>
  </si>
  <si>
    <t>PROVISION  A PAYER  AVANT 15/01/2023</t>
  </si>
  <si>
    <t>CNPS 3E Trimètre 22 (Octobre 22)</t>
  </si>
  <si>
    <t>40110112</t>
  </si>
  <si>
    <t>40120001</t>
  </si>
  <si>
    <t>40120015</t>
  </si>
  <si>
    <t>REGLEMENT DU MOIS NOV 2022</t>
  </si>
  <si>
    <t>VIREMENT PAR TANOH</t>
  </si>
  <si>
    <t>TVA 4 EME TRIM 2022(Octobre 2022)</t>
  </si>
  <si>
    <t>ITS 4 EME TRIM 2022( Octobre 2022)</t>
  </si>
  <si>
    <t>TSE 4 EME TRIM 2022(Octobre 2022)</t>
  </si>
  <si>
    <t>PROVISION IMPOTS 4 EME TRIM 2022</t>
  </si>
  <si>
    <t>IMPOT A  PAYER PROVISIONNER</t>
  </si>
  <si>
    <t>RDT</t>
  </si>
  <si>
    <t>PLUS DE 30 JOURS</t>
  </si>
  <si>
    <t>21316S023 / 322</t>
  </si>
  <si>
    <t>CHAVESBAO</t>
  </si>
  <si>
    <t xml:space="preserve">CIE </t>
  </si>
  <si>
    <t xml:space="preserve"> </t>
  </si>
  <si>
    <t>CIE</t>
  </si>
  <si>
    <t>21316S023/ 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</si>
</sst>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#,##0\ _€"/>
    <numFmt numFmtId="165" formatCode="_-* #,##0\ _€_-;\-* #,##0\ _€_-;_-* &quot;-&quot;??\ _€_-;_-@_-"/>
  </numFmts>
  <fonts count="4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3" fontId="45" fillId="0" borderId="0" applyFont="0" applyFill="0" applyBorder="0" applyAlignment="0" applyProtection="0"/>
  </cellStyleXfs>
  <cellXfs count="146">
    <xf numFmtId="0" fontId="0" fillId="0" borderId="0" xfId="0"/>
    <xf numFmtId="0" fontId="40" fillId="0" borderId="0" xfId="0" applyFont="1" applyFill="1"/>
    <xf numFmtId="0" fontId="40" fillId="0" borderId="0" xfId="0" applyFont="1" applyFill="1" applyBorder="1"/>
    <xf numFmtId="164" fontId="40" fillId="0" borderId="0" xfId="0" applyNumberFormat="1" applyFont="1" applyFill="1"/>
    <xf numFmtId="0" fontId="40" fillId="0" borderId="1" xfId="0" applyFont="1" applyFill="1" applyBorder="1"/>
    <xf numFmtId="164" fontId="40" fillId="0" borderId="1" xfId="0" applyNumberFormat="1" applyFont="1" applyFill="1" applyBorder="1"/>
    <xf numFmtId="49" fontId="40" fillId="0" borderId="1" xfId="0" applyNumberFormat="1" applyFont="1" applyFill="1" applyBorder="1"/>
    <xf numFmtId="14" fontId="40" fillId="0" borderId="1" xfId="0" applyNumberFormat="1" applyFont="1" applyFill="1" applyBorder="1"/>
    <xf numFmtId="0" fontId="40" fillId="0" borderId="1" xfId="0" applyFont="1" applyFill="1" applyBorder="1" applyAlignment="1">
      <alignment horizontal="left"/>
    </xf>
    <xf numFmtId="3" fontId="40" fillId="0" borderId="1" xfId="0" applyNumberFormat="1" applyFont="1" applyFill="1" applyBorder="1"/>
    <xf numFmtId="3" fontId="40" fillId="0" borderId="2" xfId="0" applyNumberFormat="1" applyFont="1" applyFill="1" applyBorder="1"/>
    <xf numFmtId="164" fontId="43" fillId="0" borderId="0" xfId="0" applyNumberFormat="1" applyFont="1" applyFill="1" applyAlignment="1">
      <alignment horizontal="right"/>
    </xf>
    <xf numFmtId="49" fontId="40" fillId="0" borderId="0" xfId="0" applyNumberFormat="1" applyFont="1" applyFill="1"/>
    <xf numFmtId="164" fontId="43" fillId="0" borderId="0" xfId="0" applyNumberFormat="1" applyFont="1" applyFill="1"/>
    <xf numFmtId="14" fontId="40" fillId="0" borderId="0" xfId="0" applyNumberFormat="1" applyFont="1" applyFill="1" applyBorder="1"/>
    <xf numFmtId="14" fontId="40" fillId="0" borderId="1" xfId="0" applyNumberFormat="1" applyFont="1" applyFill="1" applyBorder="1" applyAlignment="1">
      <alignment horizontal="right"/>
    </xf>
    <xf numFmtId="14" fontId="40" fillId="0" borderId="1" xfId="0" applyNumberFormat="1" applyFont="1" applyFill="1" applyBorder="1" applyAlignment="1">
      <alignment horizontal="right" vertical="center"/>
    </xf>
    <xf numFmtId="164" fontId="43" fillId="0" borderId="1" xfId="0" applyNumberFormat="1" applyFont="1" applyFill="1" applyBorder="1"/>
    <xf numFmtId="0" fontId="40" fillId="0" borderId="1" xfId="0" applyFont="1" applyFill="1" applyBorder="1" applyAlignment="1">
      <alignment horizontal="left" vertical="center"/>
    </xf>
    <xf numFmtId="164" fontId="40" fillId="0" borderId="0" xfId="0" applyNumberFormat="1" applyFont="1" applyFill="1" applyBorder="1"/>
    <xf numFmtId="0" fontId="43" fillId="0" borderId="1" xfId="0" applyFont="1" applyFill="1" applyBorder="1"/>
    <xf numFmtId="0" fontId="43" fillId="0" borderId="0" xfId="0" applyFont="1" applyFill="1"/>
    <xf numFmtId="49" fontId="43" fillId="0" borderId="0" xfId="0" applyNumberFormat="1" applyFont="1" applyFill="1" applyBorder="1" applyAlignment="1">
      <alignment horizontal="center"/>
    </xf>
    <xf numFmtId="164" fontId="43" fillId="0" borderId="0" xfId="0" applyNumberFormat="1" applyFont="1" applyFill="1" applyBorder="1"/>
    <xf numFmtId="0" fontId="40" fillId="0" borderId="0" xfId="0" applyFont="1" applyFill="1" applyBorder="1" applyAlignment="1">
      <alignment horizontal="left"/>
    </xf>
    <xf numFmtId="164" fontId="44" fillId="0" borderId="0" xfId="0" applyNumberFormat="1" applyFont="1" applyFill="1" applyBorder="1"/>
    <xf numFmtId="0" fontId="39" fillId="0" borderId="0" xfId="0" applyFont="1" applyFill="1" applyBorder="1" applyAlignment="1">
      <alignment horizontal="left"/>
    </xf>
    <xf numFmtId="0" fontId="38" fillId="0" borderId="0" xfId="0" applyFont="1" applyFill="1"/>
    <xf numFmtId="0" fontId="37" fillId="0" borderId="0" xfId="0" applyFont="1" applyFill="1" applyBorder="1"/>
    <xf numFmtId="0" fontId="36" fillId="0" borderId="0" xfId="0" applyFont="1" applyFill="1"/>
    <xf numFmtId="164" fontId="43" fillId="2" borderId="4" xfId="0" applyNumberFormat="1" applyFont="1" applyFill="1" applyBorder="1"/>
    <xf numFmtId="0" fontId="35" fillId="0" borderId="0" xfId="0" applyFont="1" applyFill="1"/>
    <xf numFmtId="164" fontId="35" fillId="0" borderId="0" xfId="0" applyNumberFormat="1" applyFont="1" applyFill="1"/>
    <xf numFmtId="49" fontId="34" fillId="0" borderId="1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 applyBorder="1"/>
    <xf numFmtId="165" fontId="40" fillId="0" borderId="0" xfId="19" applyNumberFormat="1" applyFont="1" applyFill="1"/>
    <xf numFmtId="165" fontId="40" fillId="0" borderId="0" xfId="19" applyNumberFormat="1" applyFont="1" applyFill="1" applyBorder="1"/>
    <xf numFmtId="165" fontId="44" fillId="0" borderId="0" xfId="19" applyNumberFormat="1" applyFont="1" applyFill="1"/>
    <xf numFmtId="0" fontId="33" fillId="0" borderId="0" xfId="0" applyFont="1" applyFill="1"/>
    <xf numFmtId="49" fontId="31" fillId="0" borderId="1" xfId="0" applyNumberFormat="1" applyFont="1" applyFill="1" applyBorder="1"/>
    <xf numFmtId="17" fontId="43" fillId="0" borderId="0" xfId="0" applyNumberFormat="1" applyFont="1" applyFill="1" applyBorder="1" applyAlignment="1">
      <alignment horizontal="left"/>
    </xf>
    <xf numFmtId="49" fontId="29" fillId="0" borderId="1" xfId="0" applyNumberFormat="1" applyFont="1" applyFill="1" applyBorder="1"/>
    <xf numFmtId="164" fontId="28" fillId="0" borderId="1" xfId="0" applyNumberFormat="1" applyFont="1" applyFill="1" applyBorder="1"/>
    <xf numFmtId="0" fontId="28" fillId="0" borderId="0" xfId="0" applyFont="1" applyFill="1"/>
    <xf numFmtId="0" fontId="27" fillId="0" borderId="1" xfId="0" applyFont="1" applyFill="1" applyBorder="1" applyAlignment="1">
      <alignment horizontal="left"/>
    </xf>
    <xf numFmtId="49" fontId="26" fillId="0" borderId="1" xfId="0" applyNumberFormat="1" applyFont="1" applyFill="1" applyBorder="1"/>
    <xf numFmtId="0" fontId="25" fillId="0" borderId="1" xfId="0" applyFont="1" applyFill="1" applyBorder="1" applyAlignment="1">
      <alignment horizontal="left"/>
    </xf>
    <xf numFmtId="0" fontId="40" fillId="3" borderId="1" xfId="0" applyFont="1" applyFill="1" applyBorder="1" applyAlignment="1">
      <alignment horizontal="left"/>
    </xf>
    <xf numFmtId="14" fontId="40" fillId="3" borderId="1" xfId="0" applyNumberFormat="1" applyFont="1" applyFill="1" applyBorder="1"/>
    <xf numFmtId="164" fontId="40" fillId="3" borderId="1" xfId="0" applyNumberFormat="1" applyFont="1" applyFill="1" applyBorder="1"/>
    <xf numFmtId="0" fontId="30" fillId="3" borderId="1" xfId="0" applyFont="1" applyFill="1" applyBorder="1"/>
    <xf numFmtId="0" fontId="30" fillId="3" borderId="1" xfId="0" applyFont="1" applyFill="1" applyBorder="1" applyAlignment="1">
      <alignment horizontal="left"/>
    </xf>
    <xf numFmtId="0" fontId="24" fillId="0" borderId="1" xfId="0" applyFont="1" applyFill="1" applyBorder="1"/>
    <xf numFmtId="49" fontId="43" fillId="0" borderId="1" xfId="0" applyNumberFormat="1" applyFont="1" applyFill="1" applyBorder="1" applyAlignment="1">
      <alignment horizontal="center"/>
    </xf>
    <xf numFmtId="0" fontId="23" fillId="0" borderId="0" xfId="0" applyFont="1" applyFill="1"/>
    <xf numFmtId="49" fontId="23" fillId="0" borderId="1" xfId="0" applyNumberFormat="1" applyFont="1" applyFill="1" applyBorder="1"/>
    <xf numFmtId="0" fontId="22" fillId="0" borderId="1" xfId="0" applyFont="1" applyFill="1" applyBorder="1"/>
    <xf numFmtId="0" fontId="21" fillId="0" borderId="1" xfId="0" applyFont="1" applyFill="1" applyBorder="1"/>
    <xf numFmtId="0" fontId="21" fillId="0" borderId="1" xfId="0" applyFont="1" applyFill="1" applyBorder="1" applyAlignment="1">
      <alignment horizontal="left"/>
    </xf>
    <xf numFmtId="0" fontId="43" fillId="0" borderId="0" xfId="0" applyFont="1" applyFill="1" applyAlignment="1">
      <alignment horizontal="center"/>
    </xf>
    <xf numFmtId="164" fontId="43" fillId="2" borderId="1" xfId="0" applyNumberFormat="1" applyFont="1" applyFill="1" applyBorder="1"/>
    <xf numFmtId="0" fontId="20" fillId="0" borderId="1" xfId="0" applyFont="1" applyFill="1" applyBorder="1"/>
    <xf numFmtId="0" fontId="20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left"/>
    </xf>
    <xf numFmtId="0" fontId="17" fillId="0" borderId="1" xfId="0" applyFont="1" applyFill="1" applyBorder="1"/>
    <xf numFmtId="0" fontId="16" fillId="0" borderId="1" xfId="0" applyFont="1" applyFill="1" applyBorder="1"/>
    <xf numFmtId="0" fontId="15" fillId="0" borderId="1" xfId="0" applyFont="1" applyFill="1" applyBorder="1"/>
    <xf numFmtId="0" fontId="15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3" fillId="0" borderId="1" xfId="0" applyFont="1" applyFill="1" applyBorder="1"/>
    <xf numFmtId="0" fontId="13" fillId="0" borderId="1" xfId="0" applyFont="1" applyFill="1" applyBorder="1" applyAlignment="1">
      <alignment horizontal="left"/>
    </xf>
    <xf numFmtId="0" fontId="43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left"/>
    </xf>
    <xf numFmtId="49" fontId="26" fillId="3" borderId="1" xfId="0" applyNumberFormat="1" applyFont="1" applyFill="1" applyBorder="1"/>
    <xf numFmtId="49" fontId="26" fillId="0" borderId="0" xfId="0" applyNumberFormat="1" applyFont="1" applyFill="1" applyBorder="1"/>
    <xf numFmtId="49" fontId="11" fillId="0" borderId="1" xfId="0" applyNumberFormat="1" applyFont="1" applyFill="1" applyBorder="1"/>
    <xf numFmtId="49" fontId="40" fillId="0" borderId="0" xfId="0" applyNumberFormat="1" applyFont="1" applyFill="1" applyBorder="1"/>
    <xf numFmtId="0" fontId="40" fillId="0" borderId="2" xfId="0" applyFont="1" applyFill="1" applyBorder="1" applyAlignment="1">
      <alignment horizontal="left"/>
    </xf>
    <xf numFmtId="14" fontId="40" fillId="0" borderId="0" xfId="0" applyNumberFormat="1" applyFont="1" applyFill="1" applyBorder="1" applyAlignment="1">
      <alignment horizontal="right"/>
    </xf>
    <xf numFmtId="14" fontId="40" fillId="0" borderId="3" xfId="0" applyNumberFormat="1" applyFont="1" applyFill="1" applyBorder="1" applyAlignment="1">
      <alignment horizontal="right"/>
    </xf>
    <xf numFmtId="3" fontId="40" fillId="0" borderId="0" xfId="0" applyNumberFormat="1" applyFont="1" applyFill="1" applyBorder="1"/>
    <xf numFmtId="0" fontId="11" fillId="3" borderId="1" xfId="0" applyFont="1" applyFill="1" applyBorder="1" applyAlignment="1"/>
    <xf numFmtId="0" fontId="43" fillId="0" borderId="3" xfId="0" applyFont="1" applyFill="1" applyBorder="1"/>
    <xf numFmtId="0" fontId="11" fillId="0" borderId="0" xfId="0" applyFont="1" applyFill="1"/>
    <xf numFmtId="49" fontId="32" fillId="0" borderId="1" xfId="0" applyNumberFormat="1" applyFont="1" applyFill="1" applyBorder="1"/>
    <xf numFmtId="0" fontId="31" fillId="0" borderId="1" xfId="0" applyFont="1" applyFill="1" applyBorder="1"/>
    <xf numFmtId="49" fontId="31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0" fontId="9" fillId="0" borderId="1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left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left"/>
    </xf>
    <xf numFmtId="49" fontId="32" fillId="2" borderId="1" xfId="0" applyNumberFormat="1" applyFont="1" applyFill="1" applyBorder="1"/>
    <xf numFmtId="0" fontId="31" fillId="2" borderId="1" xfId="0" applyFont="1" applyFill="1" applyBorder="1"/>
    <xf numFmtId="49" fontId="31" fillId="2" borderId="1" xfId="0" applyNumberFormat="1" applyFont="1" applyFill="1" applyBorder="1" applyAlignment="1">
      <alignment horizontal="center"/>
    </xf>
    <xf numFmtId="14" fontId="40" fillId="2" borderId="1" xfId="0" applyNumberFormat="1" applyFont="1" applyFill="1" applyBorder="1"/>
    <xf numFmtId="164" fontId="40" fillId="2" borderId="1" xfId="0" applyNumberFormat="1" applyFont="1" applyFill="1" applyBorder="1"/>
    <xf numFmtId="0" fontId="6" fillId="0" borderId="0" xfId="0" applyFont="1" applyFill="1"/>
    <xf numFmtId="49" fontId="6" fillId="0" borderId="1" xfId="0" applyNumberFormat="1" applyFont="1" applyFill="1" applyBorder="1"/>
    <xf numFmtId="49" fontId="26" fillId="4" borderId="1" xfId="0" applyNumberFormat="1" applyFont="1" applyFill="1" applyBorder="1"/>
    <xf numFmtId="0" fontId="22" fillId="4" borderId="1" xfId="0" applyFont="1" applyFill="1" applyBorder="1"/>
    <xf numFmtId="0" fontId="25" fillId="4" borderId="1" xfId="0" applyFont="1" applyFill="1" applyBorder="1" applyAlignment="1">
      <alignment horizontal="left"/>
    </xf>
    <xf numFmtId="14" fontId="40" fillId="4" borderId="1" xfId="0" applyNumberFormat="1" applyFont="1" applyFill="1" applyBorder="1"/>
    <xf numFmtId="164" fontId="40" fillId="4" borderId="1" xfId="0" applyNumberFormat="1" applyFont="1" applyFill="1" applyBorder="1"/>
    <xf numFmtId="49" fontId="23" fillId="4" borderId="1" xfId="0" applyNumberFormat="1" applyFont="1" applyFill="1" applyBorder="1"/>
    <xf numFmtId="0" fontId="24" fillId="4" borderId="1" xfId="0" applyFont="1" applyFill="1" applyBorder="1"/>
    <xf numFmtId="0" fontId="27" fillId="4" borderId="1" xfId="0" applyFont="1" applyFill="1" applyBorder="1" applyAlignment="1">
      <alignment horizontal="left"/>
    </xf>
    <xf numFmtId="0" fontId="19" fillId="4" borderId="1" xfId="0" applyFont="1" applyFill="1" applyBorder="1" applyAlignment="1">
      <alignment horizontal="left"/>
    </xf>
    <xf numFmtId="49" fontId="11" fillId="4" borderId="1" xfId="0" applyNumberFormat="1" applyFont="1" applyFill="1" applyBorder="1"/>
    <xf numFmtId="0" fontId="20" fillId="4" borderId="1" xfId="0" applyFont="1" applyFill="1" applyBorder="1"/>
    <xf numFmtId="0" fontId="20" fillId="4" borderId="1" xfId="0" applyFont="1" applyFill="1" applyBorder="1" applyAlignment="1">
      <alignment horizontal="left"/>
    </xf>
    <xf numFmtId="0" fontId="17" fillId="4" borderId="1" xfId="0" applyFont="1" applyFill="1" applyBorder="1"/>
    <xf numFmtId="0" fontId="14" fillId="4" borderId="1" xfId="0" applyFont="1" applyFill="1" applyBorder="1"/>
    <xf numFmtId="0" fontId="15" fillId="4" borderId="1" xfId="0" applyFont="1" applyFill="1" applyBorder="1" applyAlignment="1">
      <alignment horizontal="left"/>
    </xf>
    <xf numFmtId="14" fontId="6" fillId="0" borderId="0" xfId="0" applyNumberFormat="1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1" fillId="0" borderId="1" xfId="0" applyFont="1" applyFill="1" applyBorder="1" applyAlignment="1"/>
    <xf numFmtId="0" fontId="40" fillId="4" borderId="1" xfId="0" applyFont="1" applyFill="1" applyBorder="1" applyAlignment="1">
      <alignment horizontal="left"/>
    </xf>
    <xf numFmtId="0" fontId="16" fillId="4" borderId="1" xfId="0" applyFont="1" applyFill="1" applyBorder="1"/>
    <xf numFmtId="0" fontId="43" fillId="0" borderId="1" xfId="0" applyFont="1" applyFill="1" applyBorder="1" applyAlignment="1">
      <alignment horizontal="center"/>
    </xf>
    <xf numFmtId="0" fontId="5" fillId="0" borderId="1" xfId="0" applyFont="1" applyFill="1" applyBorder="1"/>
    <xf numFmtId="14" fontId="5" fillId="0" borderId="1" xfId="0" applyNumberFormat="1" applyFont="1" applyFill="1" applyBorder="1" applyAlignment="1">
      <alignment horizontal="right"/>
    </xf>
    <xf numFmtId="0" fontId="30" fillId="0" borderId="0" xfId="0" applyFont="1" applyFill="1" applyBorder="1"/>
    <xf numFmtId="0" fontId="30" fillId="0" borderId="0" xfId="0" applyFont="1" applyFill="1" applyBorder="1" applyAlignment="1">
      <alignment horizontal="left"/>
    </xf>
    <xf numFmtId="165" fontId="44" fillId="0" borderId="0" xfId="19" applyNumberFormat="1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2" fillId="0" borderId="1" xfId="0" applyFont="1" applyFill="1" applyBorder="1"/>
    <xf numFmtId="17" fontId="13" fillId="0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/>
    <xf numFmtId="0" fontId="1" fillId="0" borderId="1" xfId="0" applyFont="1" applyFill="1" applyBorder="1"/>
    <xf numFmtId="17" fontId="15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43" fillId="0" borderId="2" xfId="0" applyNumberFormat="1" applyFont="1" applyFill="1" applyBorder="1" applyAlignment="1">
      <alignment horizontal="center"/>
    </xf>
    <xf numFmtId="49" fontId="43" fillId="0" borderId="5" xfId="0" applyNumberFormat="1" applyFont="1" applyFill="1" applyBorder="1" applyAlignment="1">
      <alignment horizontal="center"/>
    </xf>
    <xf numFmtId="49" fontId="43" fillId="0" borderId="3" xfId="0" applyNumberFormat="1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/>
    </xf>
    <xf numFmtId="49" fontId="43" fillId="0" borderId="1" xfId="0" applyNumberFormat="1" applyFont="1" applyFill="1" applyBorder="1" applyAlignment="1">
      <alignment horizontal="center"/>
    </xf>
    <xf numFmtId="164" fontId="28" fillId="2" borderId="1" xfId="0" applyNumberFormat="1" applyFont="1" applyFill="1" applyBorder="1"/>
  </cellXfs>
  <cellStyles count="20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Milliers" xfId="19" builtinId="3"/>
    <cellStyle name="Normal" xfId="0" builtinId="0"/>
  </cellStyles>
  <dxfs count="0"/>
  <tableStyles count="0" defaultTableStyle="TableStyleMedium9" defaultPivotStyle="PivotStyleMedium4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349"/>
  <sheetViews>
    <sheetView tabSelected="1" topLeftCell="A106" workbookViewId="0">
      <selection activeCell="G130" sqref="G130"/>
    </sheetView>
  </sheetViews>
  <sheetFormatPr baseColWidth="10" defaultColWidth="11.125" defaultRowHeight="15" x14ac:dyDescent="0.25"/>
  <cols>
    <col min="1" max="1" width="13.5" style="1" bestFit="1" customWidth="1"/>
    <col min="2" max="2" width="26" style="1" customWidth="1"/>
    <col min="3" max="3" width="26.5" style="1" customWidth="1"/>
    <col min="4" max="4" width="12.5" style="1" bestFit="1" customWidth="1"/>
    <col min="5" max="5" width="13.625" style="3" bestFit="1" customWidth="1"/>
    <col min="6" max="6" width="14.625" style="3" customWidth="1"/>
    <col min="7" max="7" width="43.75" style="1" bestFit="1" customWidth="1"/>
    <col min="8" max="8" width="30.125" style="1" customWidth="1"/>
    <col min="9" max="9" width="13.5" style="36" customWidth="1"/>
    <col min="10" max="16384" width="11.125" style="1"/>
  </cols>
  <sheetData>
    <row r="2" spans="1:11" x14ac:dyDescent="0.25">
      <c r="C2" s="20" t="s">
        <v>2</v>
      </c>
    </row>
    <row r="4" spans="1:11" x14ac:dyDescent="0.25">
      <c r="A4" s="20" t="s">
        <v>5</v>
      </c>
      <c r="B4" s="74" t="s">
        <v>6</v>
      </c>
      <c r="C4" s="20" t="s">
        <v>7</v>
      </c>
      <c r="D4" s="20" t="s">
        <v>8</v>
      </c>
      <c r="E4" s="17" t="s">
        <v>11</v>
      </c>
      <c r="F4" s="17" t="s">
        <v>10</v>
      </c>
      <c r="G4" s="20" t="s">
        <v>9</v>
      </c>
    </row>
    <row r="5" spans="1:11" x14ac:dyDescent="0.25">
      <c r="A5" s="80" t="s">
        <v>15</v>
      </c>
      <c r="B5" s="2" t="s">
        <v>14</v>
      </c>
      <c r="C5" s="80" t="s">
        <v>17</v>
      </c>
      <c r="D5" s="82">
        <v>43432</v>
      </c>
      <c r="E5" s="84">
        <v>2408408</v>
      </c>
      <c r="F5" s="84">
        <v>708408</v>
      </c>
      <c r="G5" s="82">
        <v>43493</v>
      </c>
      <c r="H5" s="2"/>
      <c r="I5" s="37"/>
      <c r="J5" s="2"/>
      <c r="K5" s="2"/>
    </row>
    <row r="6" spans="1:11" s="2" customFormat="1" x14ac:dyDescent="0.25">
      <c r="A6" s="6" t="s">
        <v>16</v>
      </c>
      <c r="B6" s="4" t="s">
        <v>1</v>
      </c>
      <c r="C6" s="18">
        <v>919002932</v>
      </c>
      <c r="D6" s="16">
        <v>43588</v>
      </c>
      <c r="E6" s="9">
        <v>8558960</v>
      </c>
      <c r="F6" s="9">
        <v>8558960</v>
      </c>
      <c r="G6" s="16">
        <v>43677</v>
      </c>
      <c r="I6" s="37"/>
    </row>
    <row r="7" spans="1:11" s="2" customFormat="1" x14ac:dyDescent="0.25">
      <c r="A7" s="6" t="s">
        <v>16</v>
      </c>
      <c r="B7" s="4" t="s">
        <v>1</v>
      </c>
      <c r="C7" s="18">
        <v>919002931</v>
      </c>
      <c r="D7" s="16">
        <v>43588</v>
      </c>
      <c r="E7" s="9">
        <v>10793838</v>
      </c>
      <c r="F7" s="9">
        <f>+E7-6000005</f>
        <v>4793833</v>
      </c>
      <c r="G7" s="16">
        <v>43677</v>
      </c>
      <c r="I7" s="37"/>
    </row>
    <row r="8" spans="1:11" s="2" customFormat="1" x14ac:dyDescent="0.25">
      <c r="A8" s="6" t="s">
        <v>16</v>
      </c>
      <c r="B8" s="4" t="s">
        <v>1</v>
      </c>
      <c r="C8" s="18">
        <v>919003789</v>
      </c>
      <c r="D8" s="16">
        <v>43648</v>
      </c>
      <c r="E8" s="9">
        <v>996661</v>
      </c>
      <c r="F8" s="9">
        <v>996661</v>
      </c>
      <c r="G8" s="16">
        <v>43738</v>
      </c>
      <c r="I8" s="37"/>
    </row>
    <row r="9" spans="1:11" s="2" customFormat="1" x14ac:dyDescent="0.25">
      <c r="A9" s="6" t="s">
        <v>16</v>
      </c>
      <c r="B9" s="4" t="s">
        <v>1</v>
      </c>
      <c r="C9" s="18">
        <v>919003899</v>
      </c>
      <c r="D9" s="16">
        <v>43655</v>
      </c>
      <c r="E9" s="9">
        <v>993007</v>
      </c>
      <c r="F9" s="9">
        <v>993007</v>
      </c>
      <c r="G9" s="16">
        <v>43738</v>
      </c>
      <c r="I9" s="37"/>
    </row>
    <row r="10" spans="1:11" s="2" customFormat="1" x14ac:dyDescent="0.25">
      <c r="A10" s="6" t="s">
        <v>16</v>
      </c>
      <c r="B10" s="4" t="s">
        <v>1</v>
      </c>
      <c r="C10" s="18">
        <v>919003951</v>
      </c>
      <c r="D10" s="16">
        <v>43657</v>
      </c>
      <c r="E10" s="9">
        <v>984828</v>
      </c>
      <c r="F10" s="9">
        <v>984828</v>
      </c>
      <c r="G10" s="16">
        <v>43738</v>
      </c>
      <c r="I10" s="37"/>
    </row>
    <row r="11" spans="1:11" s="2" customFormat="1" x14ac:dyDescent="0.25">
      <c r="A11" s="6" t="s">
        <v>16</v>
      </c>
      <c r="B11" s="4" t="s">
        <v>1</v>
      </c>
      <c r="C11" s="18">
        <v>919004021</v>
      </c>
      <c r="D11" s="16">
        <v>43661</v>
      </c>
      <c r="E11" s="9">
        <v>998203</v>
      </c>
      <c r="F11" s="9">
        <v>998203</v>
      </c>
      <c r="G11" s="16">
        <v>43738</v>
      </c>
      <c r="I11" s="37"/>
    </row>
    <row r="12" spans="1:11" s="2" customFormat="1" x14ac:dyDescent="0.25">
      <c r="A12" s="6" t="s">
        <v>16</v>
      </c>
      <c r="B12" s="4" t="s">
        <v>1</v>
      </c>
      <c r="C12" s="18">
        <v>919004020</v>
      </c>
      <c r="D12" s="16">
        <v>43661</v>
      </c>
      <c r="E12" s="9">
        <v>992410</v>
      </c>
      <c r="F12" s="9">
        <v>992410</v>
      </c>
      <c r="G12" s="16">
        <v>43738</v>
      </c>
      <c r="I12" s="37"/>
    </row>
    <row r="13" spans="1:11" s="2" customFormat="1" x14ac:dyDescent="0.25">
      <c r="A13" s="6" t="s">
        <v>16</v>
      </c>
      <c r="B13" s="4" t="s">
        <v>1</v>
      </c>
      <c r="C13" s="18">
        <v>919004024</v>
      </c>
      <c r="D13" s="16">
        <v>43661</v>
      </c>
      <c r="E13" s="9">
        <v>993244</v>
      </c>
      <c r="F13" s="9">
        <v>993244</v>
      </c>
      <c r="G13" s="16">
        <v>43738</v>
      </c>
      <c r="H13" s="1"/>
      <c r="I13" s="36"/>
      <c r="J13" s="1"/>
      <c r="K13" s="1"/>
    </row>
    <row r="14" spans="1:11" s="2" customFormat="1" x14ac:dyDescent="0.25">
      <c r="A14" s="6" t="s">
        <v>16</v>
      </c>
      <c r="B14" s="4" t="s">
        <v>1</v>
      </c>
      <c r="C14" s="18">
        <v>919004049</v>
      </c>
      <c r="D14" s="16">
        <v>43664</v>
      </c>
      <c r="E14" s="10">
        <v>1000761</v>
      </c>
      <c r="F14" s="9">
        <v>1000761</v>
      </c>
      <c r="G14" s="16">
        <v>43738</v>
      </c>
      <c r="H14" s="1"/>
      <c r="I14" s="36"/>
      <c r="J14" s="1"/>
      <c r="K14" s="1"/>
    </row>
    <row r="15" spans="1:11" x14ac:dyDescent="0.25">
      <c r="A15" s="6" t="s">
        <v>13</v>
      </c>
      <c r="B15" s="4" t="s">
        <v>12</v>
      </c>
      <c r="C15" s="8">
        <v>1960005583</v>
      </c>
      <c r="D15" s="15">
        <v>43890</v>
      </c>
      <c r="E15" s="9">
        <v>1645996</v>
      </c>
      <c r="F15" s="9">
        <v>1645996</v>
      </c>
      <c r="G15" s="15">
        <v>43920</v>
      </c>
    </row>
    <row r="16" spans="1:11" x14ac:dyDescent="0.25">
      <c r="A16" s="6" t="s">
        <v>13</v>
      </c>
      <c r="B16" s="4" t="s">
        <v>12</v>
      </c>
      <c r="C16" s="81" t="s">
        <v>0</v>
      </c>
      <c r="D16" s="83">
        <v>43909</v>
      </c>
      <c r="E16" s="9">
        <v>133815</v>
      </c>
      <c r="F16" s="9">
        <v>133815</v>
      </c>
      <c r="G16" s="15">
        <v>43982</v>
      </c>
    </row>
    <row r="17" spans="1:11" x14ac:dyDescent="0.25">
      <c r="A17" s="6" t="s">
        <v>13</v>
      </c>
      <c r="B17" s="4" t="s">
        <v>12</v>
      </c>
      <c r="C17" s="8">
        <v>2060012767</v>
      </c>
      <c r="D17" s="15">
        <v>43992</v>
      </c>
      <c r="E17" s="9">
        <v>525907</v>
      </c>
      <c r="F17" s="9">
        <v>525907</v>
      </c>
      <c r="G17" s="15">
        <v>44022</v>
      </c>
    </row>
    <row r="18" spans="1:11" x14ac:dyDescent="0.25">
      <c r="A18" s="97"/>
      <c r="B18" s="98" t="s">
        <v>24</v>
      </c>
      <c r="C18" s="99" t="s">
        <v>25</v>
      </c>
      <c r="D18" s="100">
        <v>44694</v>
      </c>
      <c r="E18" s="101">
        <v>824786</v>
      </c>
      <c r="F18" s="101">
        <f>+E18-(137464+137464+137464+137464+137464)</f>
        <v>137466</v>
      </c>
      <c r="G18" s="100"/>
    </row>
    <row r="19" spans="1:11" x14ac:dyDescent="0.25">
      <c r="A19" s="48">
        <v>40120014</v>
      </c>
      <c r="B19" s="51" t="s">
        <v>20</v>
      </c>
      <c r="C19" s="52" t="s">
        <v>27</v>
      </c>
      <c r="D19" s="49">
        <v>44712</v>
      </c>
      <c r="E19" s="50">
        <v>3006723</v>
      </c>
      <c r="F19" s="50">
        <v>3006723</v>
      </c>
      <c r="G19" s="49">
        <v>44774</v>
      </c>
    </row>
    <row r="20" spans="1:11" s="2" customFormat="1" x14ac:dyDescent="0.25">
      <c r="A20" s="24"/>
      <c r="B20" s="128"/>
      <c r="C20" s="129"/>
      <c r="D20" s="14"/>
      <c r="E20" s="19"/>
      <c r="F20" s="19"/>
      <c r="G20" s="14"/>
      <c r="I20" s="37"/>
    </row>
    <row r="21" spans="1:11" s="2" customFormat="1" ht="15.75" x14ac:dyDescent="0.25">
      <c r="A21" s="24"/>
      <c r="B21" s="128"/>
      <c r="C21" s="129"/>
      <c r="D21" s="14"/>
      <c r="E21" s="19"/>
      <c r="F21" s="25">
        <f>SUM(F5:F20)</f>
        <v>26470222</v>
      </c>
      <c r="G21" s="14"/>
      <c r="I21" s="130">
        <f>F21</f>
        <v>26470222</v>
      </c>
    </row>
    <row r="22" spans="1:11" s="2" customFormat="1" x14ac:dyDescent="0.25">
      <c r="A22" s="24"/>
      <c r="B22" s="128"/>
      <c r="C22" s="129"/>
      <c r="D22" s="14"/>
      <c r="E22" s="19"/>
      <c r="F22" s="19"/>
      <c r="G22" s="14"/>
      <c r="I22" s="37"/>
    </row>
    <row r="23" spans="1:11" s="2" customFormat="1" x14ac:dyDescent="0.25">
      <c r="A23" s="80"/>
      <c r="C23" s="86" t="s">
        <v>50</v>
      </c>
      <c r="D23" s="82"/>
      <c r="E23" s="84"/>
      <c r="F23" s="84"/>
      <c r="G23" s="82"/>
      <c r="I23" s="37"/>
    </row>
    <row r="24" spans="1:11" x14ac:dyDescent="0.25">
      <c r="A24" s="20" t="s">
        <v>5</v>
      </c>
      <c r="B24" s="125" t="s">
        <v>6</v>
      </c>
      <c r="C24" s="20" t="s">
        <v>7</v>
      </c>
      <c r="D24" s="20" t="s">
        <v>8</v>
      </c>
      <c r="E24" s="17" t="s">
        <v>11</v>
      </c>
      <c r="F24" s="17" t="s">
        <v>10</v>
      </c>
      <c r="G24" s="20" t="s">
        <v>9</v>
      </c>
    </row>
    <row r="25" spans="1:11" s="2" customFormat="1" x14ac:dyDescent="0.25">
      <c r="A25" s="109" t="s">
        <v>39</v>
      </c>
      <c r="B25" s="110" t="s">
        <v>18</v>
      </c>
      <c r="C25" s="111">
        <v>301606</v>
      </c>
      <c r="D25" s="107">
        <v>44774</v>
      </c>
      <c r="E25" s="108">
        <v>7160584</v>
      </c>
      <c r="F25" s="108">
        <v>7160584</v>
      </c>
      <c r="G25" s="107">
        <v>44835</v>
      </c>
      <c r="H25" s="21"/>
      <c r="I25" s="36"/>
      <c r="J25" s="1"/>
      <c r="K25" s="1"/>
    </row>
    <row r="26" spans="1:11" s="2" customFormat="1" x14ac:dyDescent="0.25">
      <c r="A26" s="109" t="s">
        <v>39</v>
      </c>
      <c r="B26" s="110" t="s">
        <v>18</v>
      </c>
      <c r="C26" s="112" t="s">
        <v>43</v>
      </c>
      <c r="D26" s="107">
        <v>44797</v>
      </c>
      <c r="E26" s="108">
        <f>-(400*655.957)</f>
        <v>-262382.8</v>
      </c>
      <c r="F26" s="108">
        <f>E26</f>
        <v>-262382.8</v>
      </c>
      <c r="G26" s="107">
        <v>44835</v>
      </c>
      <c r="H26" s="21"/>
      <c r="I26" s="36"/>
      <c r="J26" s="1"/>
      <c r="K26" s="1"/>
    </row>
    <row r="27" spans="1:11" s="2" customFormat="1" x14ac:dyDescent="0.25">
      <c r="A27" s="104" t="s">
        <v>37</v>
      </c>
      <c r="B27" s="105" t="s">
        <v>38</v>
      </c>
      <c r="C27" s="106">
        <v>1765</v>
      </c>
      <c r="D27" s="107">
        <v>44797</v>
      </c>
      <c r="E27" s="108">
        <v>542800</v>
      </c>
      <c r="F27" s="108">
        <v>542800</v>
      </c>
      <c r="G27" s="107">
        <v>44858</v>
      </c>
      <c r="H27" s="21"/>
      <c r="I27" s="36"/>
      <c r="J27" s="1"/>
      <c r="K27" s="1"/>
    </row>
    <row r="28" spans="1:11" ht="15.75" x14ac:dyDescent="0.25">
      <c r="E28" s="1"/>
      <c r="F28" s="1"/>
      <c r="H28" s="21"/>
      <c r="I28" s="38"/>
    </row>
    <row r="29" spans="1:11" ht="15.75" x14ac:dyDescent="0.25">
      <c r="A29" s="24"/>
      <c r="B29" s="28"/>
      <c r="C29" s="41"/>
      <c r="D29" s="14"/>
      <c r="E29" s="19"/>
      <c r="F29" s="25">
        <f>SUM(F25:F28)</f>
        <v>7441001.2000000002</v>
      </c>
      <c r="G29" s="14"/>
      <c r="H29" s="21"/>
      <c r="I29" s="38">
        <f>I21+F29</f>
        <v>33911223.200000003</v>
      </c>
    </row>
    <row r="30" spans="1:11" ht="15.75" x14ac:dyDescent="0.25">
      <c r="A30" s="24"/>
      <c r="B30" s="28"/>
      <c r="C30" s="41"/>
      <c r="D30" s="14"/>
      <c r="E30" s="19"/>
      <c r="F30" s="25"/>
      <c r="G30" s="14"/>
      <c r="H30" s="21"/>
      <c r="I30" s="38"/>
    </row>
    <row r="31" spans="1:11" ht="15.75" x14ac:dyDescent="0.25">
      <c r="A31" s="24"/>
      <c r="B31" s="28"/>
      <c r="C31" s="86" t="s">
        <v>75</v>
      </c>
      <c r="D31" s="14"/>
      <c r="E31" s="19"/>
      <c r="F31" s="25"/>
      <c r="G31" s="14"/>
      <c r="H31" s="21"/>
      <c r="I31" s="38"/>
    </row>
    <row r="32" spans="1:11" ht="15.75" x14ac:dyDescent="0.25">
      <c r="A32" s="20" t="s">
        <v>5</v>
      </c>
      <c r="B32" s="74" t="s">
        <v>6</v>
      </c>
      <c r="C32" s="20" t="s">
        <v>7</v>
      </c>
      <c r="D32" s="20" t="s">
        <v>8</v>
      </c>
      <c r="E32" s="17" t="s">
        <v>11</v>
      </c>
      <c r="F32" s="17" t="s">
        <v>10</v>
      </c>
      <c r="G32" s="20" t="s">
        <v>9</v>
      </c>
      <c r="H32" s="21"/>
      <c r="I32" s="38"/>
    </row>
    <row r="33" spans="1:9" ht="15.75" x14ac:dyDescent="0.25">
      <c r="A33" s="40" t="s">
        <v>26</v>
      </c>
      <c r="B33" s="58" t="s">
        <v>23</v>
      </c>
      <c r="C33" s="59" t="s">
        <v>40</v>
      </c>
      <c r="D33" s="7">
        <v>44805</v>
      </c>
      <c r="E33" s="5">
        <v>66198</v>
      </c>
      <c r="F33" s="5">
        <v>66198</v>
      </c>
      <c r="G33" s="7">
        <v>44866</v>
      </c>
      <c r="H33" s="21"/>
      <c r="I33" s="38"/>
    </row>
    <row r="34" spans="1:9" ht="15.75" x14ac:dyDescent="0.25">
      <c r="A34" s="113" t="s">
        <v>52</v>
      </c>
      <c r="B34" s="114" t="s">
        <v>22</v>
      </c>
      <c r="C34" s="115" t="s">
        <v>42</v>
      </c>
      <c r="D34" s="107">
        <v>44810</v>
      </c>
      <c r="E34" s="108">
        <v>319549</v>
      </c>
      <c r="F34" s="108">
        <v>319549</v>
      </c>
      <c r="G34" s="107">
        <v>44840</v>
      </c>
      <c r="H34" s="21"/>
      <c r="I34" s="38"/>
    </row>
    <row r="35" spans="1:9" ht="15.75" x14ac:dyDescent="0.25">
      <c r="A35" s="103" t="s">
        <v>64</v>
      </c>
      <c r="B35" s="65" t="s">
        <v>44</v>
      </c>
      <c r="C35" s="66" t="s">
        <v>45</v>
      </c>
      <c r="D35" s="7">
        <v>44819</v>
      </c>
      <c r="E35" s="5">
        <v>29559</v>
      </c>
      <c r="F35" s="5">
        <v>29559</v>
      </c>
      <c r="G35" s="7">
        <v>44880</v>
      </c>
      <c r="H35" s="21" t="s">
        <v>79</v>
      </c>
      <c r="I35" s="38"/>
    </row>
    <row r="36" spans="1:9" ht="15.75" x14ac:dyDescent="0.25">
      <c r="A36" s="123">
        <v>40120018</v>
      </c>
      <c r="B36" s="124" t="s">
        <v>46</v>
      </c>
      <c r="C36" s="106">
        <v>20001455</v>
      </c>
      <c r="D36" s="107">
        <v>44820</v>
      </c>
      <c r="E36" s="108">
        <f>4515*655.957</f>
        <v>2961645.855</v>
      </c>
      <c r="F36" s="108">
        <f>+E36</f>
        <v>2961645.855</v>
      </c>
      <c r="G36" s="107"/>
      <c r="H36" s="21"/>
      <c r="I36" s="38"/>
    </row>
    <row r="37" spans="1:9" ht="15.75" x14ac:dyDescent="0.25">
      <c r="A37" s="113" t="s">
        <v>28</v>
      </c>
      <c r="B37" s="116" t="s">
        <v>36</v>
      </c>
      <c r="C37" s="106">
        <v>1818</v>
      </c>
      <c r="D37" s="107">
        <v>44824</v>
      </c>
      <c r="E37" s="108">
        <v>381181</v>
      </c>
      <c r="F37" s="108">
        <v>381181</v>
      </c>
      <c r="G37" s="107">
        <v>44854</v>
      </c>
      <c r="H37" s="21"/>
      <c r="I37" s="38"/>
    </row>
    <row r="38" spans="1:9" ht="15.75" x14ac:dyDescent="0.25">
      <c r="A38" s="8">
        <v>40110099</v>
      </c>
      <c r="B38" s="69" t="s">
        <v>3</v>
      </c>
      <c r="C38" s="70" t="s">
        <v>47</v>
      </c>
      <c r="D38" s="7">
        <v>44825</v>
      </c>
      <c r="E38" s="5">
        <v>65962</v>
      </c>
      <c r="F38" s="5">
        <v>65962</v>
      </c>
      <c r="G38" s="7">
        <v>44886</v>
      </c>
      <c r="H38" s="21"/>
      <c r="I38" s="38"/>
    </row>
    <row r="39" spans="1:9" ht="15.75" x14ac:dyDescent="0.25">
      <c r="A39" s="8">
        <v>40110099</v>
      </c>
      <c r="B39" s="75" t="s">
        <v>3</v>
      </c>
      <c r="C39" s="76" t="s">
        <v>49</v>
      </c>
      <c r="D39" s="7">
        <v>44830</v>
      </c>
      <c r="E39" s="5">
        <v>6328</v>
      </c>
      <c r="F39" s="5">
        <v>6328</v>
      </c>
      <c r="G39" s="7">
        <v>44891</v>
      </c>
      <c r="H39" s="21"/>
      <c r="I39" s="38"/>
    </row>
    <row r="40" spans="1:9" ht="15.75" x14ac:dyDescent="0.25">
      <c r="A40" s="56" t="s">
        <v>39</v>
      </c>
      <c r="B40" s="71" t="s">
        <v>18</v>
      </c>
      <c r="C40" s="70">
        <v>373896</v>
      </c>
      <c r="D40" s="7">
        <v>44831</v>
      </c>
      <c r="E40" s="5">
        <v>5574624</v>
      </c>
      <c r="F40" s="5">
        <v>5574624</v>
      </c>
      <c r="G40" s="7">
        <v>44892</v>
      </c>
      <c r="H40" s="21"/>
      <c r="I40" s="38"/>
    </row>
    <row r="41" spans="1:9" ht="15.75" x14ac:dyDescent="0.25">
      <c r="A41" s="113" t="s">
        <v>28</v>
      </c>
      <c r="B41" s="117" t="s">
        <v>36</v>
      </c>
      <c r="C41" s="118">
        <v>1859</v>
      </c>
      <c r="D41" s="107">
        <v>44831</v>
      </c>
      <c r="E41" s="108">
        <v>918097</v>
      </c>
      <c r="F41" s="108">
        <v>918097</v>
      </c>
      <c r="G41" s="107">
        <v>44861</v>
      </c>
      <c r="H41" s="21"/>
      <c r="I41" s="38"/>
    </row>
    <row r="42" spans="1:9" ht="15.75" x14ac:dyDescent="0.25">
      <c r="A42" s="8">
        <v>40110093</v>
      </c>
      <c r="B42" s="72" t="s">
        <v>23</v>
      </c>
      <c r="C42" s="73" t="s">
        <v>48</v>
      </c>
      <c r="D42" s="7">
        <v>44832</v>
      </c>
      <c r="E42" s="5">
        <v>141600</v>
      </c>
      <c r="F42" s="5">
        <v>141600</v>
      </c>
      <c r="G42" s="7">
        <v>44893</v>
      </c>
      <c r="H42" s="21"/>
      <c r="I42" s="38"/>
    </row>
    <row r="43" spans="1:9" ht="15.75" x14ac:dyDescent="0.25">
      <c r="A43" s="77"/>
      <c r="B43" s="85" t="s">
        <v>51</v>
      </c>
      <c r="C43" s="85"/>
      <c r="D43" s="49">
        <v>44834</v>
      </c>
      <c r="E43" s="50">
        <f>5074109-(750000)</f>
        <v>4324109</v>
      </c>
      <c r="F43" s="50">
        <v>750000</v>
      </c>
      <c r="G43" s="49"/>
      <c r="H43" s="21"/>
      <c r="I43" s="38"/>
    </row>
    <row r="44" spans="1:9" ht="15.75" x14ac:dyDescent="0.25">
      <c r="E44" s="1"/>
      <c r="F44" s="1"/>
      <c r="H44" s="21"/>
      <c r="I44" s="38"/>
    </row>
    <row r="45" spans="1:9" ht="15.75" x14ac:dyDescent="0.25">
      <c r="A45" s="24"/>
      <c r="B45" s="28"/>
      <c r="C45" s="41"/>
      <c r="D45" s="14"/>
      <c r="E45" s="19"/>
      <c r="F45" s="25"/>
      <c r="G45" s="14"/>
      <c r="H45" s="21"/>
      <c r="I45" s="38"/>
    </row>
    <row r="46" spans="1:9" ht="15.75" x14ac:dyDescent="0.25">
      <c r="A46" s="24"/>
      <c r="B46" s="28"/>
      <c r="C46" s="26"/>
      <c r="D46" s="14"/>
      <c r="E46" s="19"/>
      <c r="F46" s="25">
        <f>SUM(F33:F45)</f>
        <v>11214743.855</v>
      </c>
      <c r="G46" s="14"/>
      <c r="H46" s="21"/>
      <c r="I46" s="38">
        <f>F46+I29</f>
        <v>45125967.055000007</v>
      </c>
    </row>
    <row r="47" spans="1:9" ht="15.75" x14ac:dyDescent="0.25">
      <c r="A47" s="24"/>
      <c r="B47" s="28"/>
      <c r="C47" s="26"/>
      <c r="D47" s="14"/>
      <c r="E47" s="19"/>
      <c r="F47" s="25"/>
      <c r="G47" s="14"/>
      <c r="H47" s="21"/>
      <c r="I47" s="38"/>
    </row>
    <row r="48" spans="1:9" ht="15.75" x14ac:dyDescent="0.25">
      <c r="A48" s="24"/>
      <c r="B48" s="28"/>
      <c r="C48" s="41">
        <v>44835</v>
      </c>
      <c r="D48" s="14"/>
      <c r="E48" s="19"/>
      <c r="F48" s="25"/>
      <c r="G48" s="14"/>
      <c r="H48" s="21"/>
      <c r="I48" s="38"/>
    </row>
    <row r="49" spans="1:9" ht="15.75" x14ac:dyDescent="0.25">
      <c r="A49" s="20" t="s">
        <v>5</v>
      </c>
      <c r="B49" s="74" t="s">
        <v>6</v>
      </c>
      <c r="C49" s="20" t="s">
        <v>7</v>
      </c>
      <c r="D49" s="20" t="s">
        <v>8</v>
      </c>
      <c r="E49" s="17" t="s">
        <v>11</v>
      </c>
      <c r="F49" s="17" t="s">
        <v>10</v>
      </c>
      <c r="G49" s="20" t="s">
        <v>9</v>
      </c>
      <c r="H49" s="21"/>
      <c r="I49" s="38"/>
    </row>
    <row r="50" spans="1:9" ht="15.75" x14ac:dyDescent="0.25">
      <c r="A50" s="56" t="s">
        <v>39</v>
      </c>
      <c r="B50" s="91" t="s">
        <v>18</v>
      </c>
      <c r="C50" s="59">
        <v>384115</v>
      </c>
      <c r="D50" s="7">
        <v>44840</v>
      </c>
      <c r="E50" s="5">
        <f>-(655.957*20.21)</f>
        <v>-13256.89097</v>
      </c>
      <c r="F50" s="5">
        <f>E50</f>
        <v>-13256.89097</v>
      </c>
      <c r="G50" s="7"/>
      <c r="H50" s="21"/>
      <c r="I50" s="38"/>
    </row>
    <row r="51" spans="1:9" ht="15.75" x14ac:dyDescent="0.25">
      <c r="A51" s="103" t="s">
        <v>66</v>
      </c>
      <c r="B51" s="92" t="s">
        <v>54</v>
      </c>
      <c r="C51" s="63">
        <v>27347</v>
      </c>
      <c r="D51" s="7">
        <v>44840</v>
      </c>
      <c r="E51" s="5">
        <v>3016602</v>
      </c>
      <c r="F51" s="5">
        <v>3016602</v>
      </c>
      <c r="G51" s="7">
        <v>44901</v>
      </c>
      <c r="H51" s="21"/>
      <c r="I51" s="38"/>
    </row>
    <row r="52" spans="1:9" ht="15.75" x14ac:dyDescent="0.25">
      <c r="A52" s="103" t="s">
        <v>65</v>
      </c>
      <c r="B52" s="93" t="s">
        <v>55</v>
      </c>
      <c r="C52" s="94" t="s">
        <v>56</v>
      </c>
      <c r="D52" s="7">
        <v>44840</v>
      </c>
      <c r="E52" s="5">
        <v>3531390</v>
      </c>
      <c r="F52" s="5">
        <v>3531390</v>
      </c>
      <c r="G52" s="7">
        <v>44901</v>
      </c>
      <c r="H52" s="21"/>
      <c r="I52" s="38"/>
    </row>
    <row r="53" spans="1:9" ht="15.75" x14ac:dyDescent="0.25">
      <c r="A53" s="79" t="s">
        <v>52</v>
      </c>
      <c r="B53" s="95" t="s">
        <v>22</v>
      </c>
      <c r="C53" s="96" t="s">
        <v>57</v>
      </c>
      <c r="D53" s="7">
        <v>44844</v>
      </c>
      <c r="E53" s="5">
        <v>283032</v>
      </c>
      <c r="F53" s="5">
        <v>283032</v>
      </c>
      <c r="G53" s="7">
        <v>44875</v>
      </c>
      <c r="H53" s="21"/>
      <c r="I53" s="38"/>
    </row>
    <row r="54" spans="1:9" ht="15.75" x14ac:dyDescent="0.25">
      <c r="A54" s="79" t="s">
        <v>52</v>
      </c>
      <c r="B54" s="95" t="s">
        <v>22</v>
      </c>
      <c r="C54" s="96" t="s">
        <v>58</v>
      </c>
      <c r="D54" s="7">
        <v>44844</v>
      </c>
      <c r="E54" s="5">
        <v>203832</v>
      </c>
      <c r="F54" s="5">
        <v>203832</v>
      </c>
      <c r="G54" s="7">
        <v>44875</v>
      </c>
      <c r="H54" s="21"/>
      <c r="I54" s="38"/>
    </row>
    <row r="55" spans="1:9" ht="15.75" x14ac:dyDescent="0.25">
      <c r="A55" s="8">
        <v>40110115</v>
      </c>
      <c r="B55" s="126" t="s">
        <v>74</v>
      </c>
      <c r="C55" s="70">
        <v>7674572</v>
      </c>
      <c r="D55" s="127">
        <v>44837</v>
      </c>
      <c r="E55" s="5">
        <v>149558</v>
      </c>
      <c r="F55" s="5">
        <v>149558</v>
      </c>
      <c r="G55" s="7">
        <v>44868</v>
      </c>
      <c r="H55" s="21"/>
      <c r="I55" s="38"/>
    </row>
    <row r="56" spans="1:9" ht="15.75" x14ac:dyDescent="0.25">
      <c r="A56" s="8">
        <v>40110093</v>
      </c>
      <c r="B56" s="131" t="s">
        <v>23</v>
      </c>
      <c r="C56" s="132" t="s">
        <v>76</v>
      </c>
      <c r="D56" s="7">
        <v>44851</v>
      </c>
      <c r="E56" s="5">
        <v>17700</v>
      </c>
      <c r="F56" s="5">
        <v>17700</v>
      </c>
      <c r="G56" s="7"/>
      <c r="H56" s="21"/>
      <c r="I56" s="38"/>
    </row>
    <row r="57" spans="1:9" ht="15.75" x14ac:dyDescent="0.25">
      <c r="A57" s="8"/>
      <c r="B57" s="133" t="s">
        <v>77</v>
      </c>
      <c r="C57" s="70">
        <v>32022002289</v>
      </c>
      <c r="D57" s="7">
        <v>44852</v>
      </c>
      <c r="E57" s="5">
        <v>-7760</v>
      </c>
      <c r="F57" s="5">
        <v>-7760</v>
      </c>
      <c r="G57" s="7"/>
      <c r="H57" s="21"/>
      <c r="I57" s="38"/>
    </row>
    <row r="58" spans="1:9" ht="15.75" x14ac:dyDescent="0.25">
      <c r="A58" s="8"/>
      <c r="B58" s="137" t="s">
        <v>80</v>
      </c>
      <c r="C58" s="138">
        <v>44835</v>
      </c>
      <c r="D58" s="7">
        <v>44847</v>
      </c>
      <c r="E58" s="5">
        <v>266615</v>
      </c>
      <c r="F58" s="5">
        <v>266615</v>
      </c>
      <c r="G58" s="7"/>
      <c r="H58" s="21"/>
      <c r="I58" s="38"/>
    </row>
    <row r="59" spans="1:9" ht="15.75" x14ac:dyDescent="0.25">
      <c r="A59" s="8">
        <v>40110093</v>
      </c>
      <c r="B59" s="137" t="s">
        <v>23</v>
      </c>
      <c r="C59" s="139" t="s">
        <v>81</v>
      </c>
      <c r="D59" s="7">
        <v>44859</v>
      </c>
      <c r="E59" s="5">
        <v>35400</v>
      </c>
      <c r="F59" s="5">
        <v>35400</v>
      </c>
      <c r="G59" s="7"/>
      <c r="H59" s="21"/>
      <c r="I59" s="38"/>
    </row>
    <row r="60" spans="1:9" ht="15.75" x14ac:dyDescent="0.25">
      <c r="A60" s="8"/>
      <c r="B60" s="134"/>
      <c r="C60" s="135"/>
      <c r="D60" s="136"/>
      <c r="E60" s="5"/>
      <c r="F60" s="5"/>
      <c r="G60" s="7"/>
      <c r="H60" s="21"/>
      <c r="I60" s="38"/>
    </row>
    <row r="61" spans="1:9" ht="15.75" x14ac:dyDescent="0.25">
      <c r="A61" s="24"/>
      <c r="B61" s="120"/>
      <c r="C61" s="121"/>
      <c r="D61" s="14"/>
      <c r="E61" s="19"/>
      <c r="F61" s="19"/>
      <c r="G61" s="14"/>
      <c r="H61" s="21"/>
      <c r="I61" s="38"/>
    </row>
    <row r="62" spans="1:9" ht="15.75" x14ac:dyDescent="0.25">
      <c r="A62" s="24"/>
      <c r="B62" s="120"/>
      <c r="C62" s="121"/>
      <c r="D62" s="14"/>
      <c r="E62" s="19"/>
      <c r="F62" s="25">
        <f>SUM(F50:F61)</f>
        <v>7483112.1090299999</v>
      </c>
      <c r="G62" s="14"/>
      <c r="H62" s="21"/>
      <c r="I62" s="38">
        <f>I46+F62</f>
        <v>52609079.164030008</v>
      </c>
    </row>
    <row r="63" spans="1:9" ht="15.75" x14ac:dyDescent="0.25">
      <c r="A63" s="24"/>
      <c r="B63" s="120"/>
      <c r="C63" s="121"/>
      <c r="D63" s="14"/>
      <c r="E63" s="19"/>
      <c r="F63" s="19"/>
      <c r="G63" s="14"/>
      <c r="H63" s="21"/>
      <c r="I63" s="38"/>
    </row>
    <row r="64" spans="1:9" x14ac:dyDescent="0.25">
      <c r="A64" s="24"/>
      <c r="B64" s="28"/>
      <c r="C64" s="26"/>
      <c r="D64" s="14"/>
      <c r="E64" s="19"/>
      <c r="F64" s="19"/>
      <c r="G64" s="14"/>
      <c r="H64" s="21"/>
    </row>
    <row r="65" spans="1:8" x14ac:dyDescent="0.25">
      <c r="C65" s="143" t="s">
        <v>67</v>
      </c>
      <c r="D65" s="143"/>
      <c r="H65" s="21" t="s">
        <v>19</v>
      </c>
    </row>
    <row r="67" spans="1:8" x14ac:dyDescent="0.25">
      <c r="A67" s="88"/>
      <c r="B67" s="89" t="s">
        <v>24</v>
      </c>
      <c r="C67" s="90" t="s">
        <v>25</v>
      </c>
      <c r="D67" s="7">
        <v>44694</v>
      </c>
      <c r="E67" s="5">
        <v>412394</v>
      </c>
      <c r="F67" s="101">
        <v>137464</v>
      </c>
      <c r="G67" s="7"/>
    </row>
    <row r="68" spans="1:8" x14ac:dyDescent="0.25">
      <c r="A68" s="35"/>
      <c r="B68" s="144"/>
      <c r="C68" s="144"/>
      <c r="D68" s="144"/>
      <c r="E68" s="144"/>
      <c r="F68" s="17">
        <f>SUM(F67)</f>
        <v>137464</v>
      </c>
      <c r="G68" s="14"/>
    </row>
    <row r="69" spans="1:8" x14ac:dyDescent="0.25">
      <c r="A69" s="35"/>
      <c r="B69" s="22"/>
      <c r="C69" s="22"/>
      <c r="D69" s="22"/>
      <c r="E69" s="22"/>
      <c r="F69" s="23"/>
      <c r="G69" s="14"/>
    </row>
    <row r="70" spans="1:8" x14ac:dyDescent="0.25">
      <c r="A70" s="35"/>
      <c r="B70" s="22"/>
      <c r="C70" s="22"/>
      <c r="D70" s="22"/>
      <c r="E70" s="22"/>
      <c r="F70" s="23"/>
      <c r="G70" s="14"/>
    </row>
    <row r="71" spans="1:8" x14ac:dyDescent="0.25">
      <c r="A71" s="46" t="s">
        <v>37</v>
      </c>
      <c r="B71" s="57" t="s">
        <v>38</v>
      </c>
      <c r="C71" s="47">
        <v>1765</v>
      </c>
      <c r="D71" s="7">
        <v>44797</v>
      </c>
      <c r="E71" s="5">
        <v>542800</v>
      </c>
      <c r="F71" s="5">
        <v>542800</v>
      </c>
      <c r="G71" s="7">
        <v>44858</v>
      </c>
    </row>
    <row r="72" spans="1:8" x14ac:dyDescent="0.25">
      <c r="A72" s="35"/>
      <c r="B72" s="140" t="s">
        <v>29</v>
      </c>
      <c r="C72" s="141"/>
      <c r="D72" s="141"/>
      <c r="E72" s="142"/>
      <c r="F72" s="17">
        <f>SUM(F71)</f>
        <v>542800</v>
      </c>
      <c r="G72" s="14"/>
    </row>
    <row r="73" spans="1:8" x14ac:dyDescent="0.25">
      <c r="A73" s="35"/>
      <c r="B73" s="22"/>
      <c r="C73" s="22"/>
      <c r="D73" s="22"/>
      <c r="E73" s="22"/>
      <c r="F73" s="23"/>
      <c r="G73" s="14"/>
    </row>
    <row r="74" spans="1:8" x14ac:dyDescent="0.25">
      <c r="A74" s="35"/>
      <c r="B74" s="22"/>
      <c r="C74" s="22"/>
      <c r="D74" s="22"/>
      <c r="E74" s="22"/>
      <c r="F74" s="23"/>
      <c r="G74" s="14"/>
    </row>
    <row r="75" spans="1:8" x14ac:dyDescent="0.25">
      <c r="A75" s="56" t="s">
        <v>39</v>
      </c>
      <c r="B75" s="53" t="s">
        <v>18</v>
      </c>
      <c r="C75" s="45">
        <v>301606</v>
      </c>
      <c r="D75" s="7">
        <v>44774</v>
      </c>
      <c r="E75" s="5">
        <v>7160584</v>
      </c>
      <c r="F75" s="5">
        <v>7160584</v>
      </c>
      <c r="G75" s="7">
        <v>44835</v>
      </c>
    </row>
    <row r="76" spans="1:8" x14ac:dyDescent="0.25">
      <c r="A76" s="56" t="s">
        <v>39</v>
      </c>
      <c r="B76" s="53" t="s">
        <v>18</v>
      </c>
      <c r="C76" s="64" t="s">
        <v>43</v>
      </c>
      <c r="D76" s="7">
        <v>44797</v>
      </c>
      <c r="E76" s="5">
        <f>-(400*655.957)</f>
        <v>-262382.8</v>
      </c>
      <c r="F76" s="5">
        <f>E76</f>
        <v>-262382.8</v>
      </c>
      <c r="G76" s="7">
        <v>44835</v>
      </c>
    </row>
    <row r="77" spans="1:8" x14ac:dyDescent="0.25">
      <c r="A77" s="35"/>
      <c r="B77" s="140" t="s">
        <v>29</v>
      </c>
      <c r="C77" s="141"/>
      <c r="D77" s="141"/>
      <c r="E77" s="142"/>
      <c r="F77" s="17">
        <f>SUM(F75:F76)</f>
        <v>6898201.2000000002</v>
      </c>
      <c r="G77" s="14"/>
    </row>
    <row r="78" spans="1:8" x14ac:dyDescent="0.25">
      <c r="A78" s="35"/>
      <c r="B78" s="22"/>
      <c r="C78" s="22"/>
      <c r="D78" s="22"/>
      <c r="E78" s="22"/>
      <c r="F78" s="23"/>
      <c r="G78" s="14"/>
    </row>
    <row r="79" spans="1:8" x14ac:dyDescent="0.25">
      <c r="A79" s="79" t="s">
        <v>52</v>
      </c>
      <c r="B79" s="62" t="s">
        <v>22</v>
      </c>
      <c r="C79" s="63" t="s">
        <v>42</v>
      </c>
      <c r="D79" s="7">
        <v>44810</v>
      </c>
      <c r="E79" s="5">
        <v>319549</v>
      </c>
      <c r="F79" s="5">
        <v>319549</v>
      </c>
      <c r="G79" s="7">
        <v>44840</v>
      </c>
    </row>
    <row r="80" spans="1:8" x14ac:dyDescent="0.25">
      <c r="A80" s="35"/>
      <c r="B80" s="140" t="s">
        <v>29</v>
      </c>
      <c r="C80" s="141"/>
      <c r="D80" s="141"/>
      <c r="E80" s="142"/>
      <c r="F80" s="17">
        <f>SUM(F79:F79)</f>
        <v>319549</v>
      </c>
      <c r="G80" s="14"/>
    </row>
    <row r="81" spans="1:8" x14ac:dyDescent="0.25">
      <c r="A81" s="35"/>
      <c r="B81" s="22"/>
      <c r="C81" s="22"/>
      <c r="D81" s="22"/>
      <c r="E81" s="22"/>
      <c r="F81" s="23"/>
      <c r="G81" s="14"/>
    </row>
    <row r="82" spans="1:8" x14ac:dyDescent="0.25">
      <c r="A82" s="79" t="s">
        <v>28</v>
      </c>
      <c r="B82" s="67" t="s">
        <v>36</v>
      </c>
      <c r="C82" s="47">
        <v>1818</v>
      </c>
      <c r="D82" s="7">
        <v>44824</v>
      </c>
      <c r="E82" s="5">
        <v>381181</v>
      </c>
      <c r="F82" s="5">
        <v>381181</v>
      </c>
      <c r="G82" s="7">
        <v>44854</v>
      </c>
    </row>
    <row r="83" spans="1:8" x14ac:dyDescent="0.25">
      <c r="A83" s="79" t="s">
        <v>28</v>
      </c>
      <c r="B83" s="71" t="s">
        <v>36</v>
      </c>
      <c r="C83" s="70">
        <v>1859</v>
      </c>
      <c r="D83" s="7">
        <v>44831</v>
      </c>
      <c r="E83" s="5">
        <v>918097</v>
      </c>
      <c r="F83" s="5">
        <v>918097</v>
      </c>
      <c r="G83" s="7">
        <v>44861</v>
      </c>
    </row>
    <row r="84" spans="1:8" x14ac:dyDescent="0.25">
      <c r="A84" s="35"/>
      <c r="B84" s="140" t="s">
        <v>29</v>
      </c>
      <c r="C84" s="141"/>
      <c r="D84" s="141"/>
      <c r="E84" s="142"/>
      <c r="F84" s="17">
        <f>SUM(F82:F83)</f>
        <v>1299278</v>
      </c>
      <c r="G84" s="14"/>
    </row>
    <row r="85" spans="1:8" x14ac:dyDescent="0.25">
      <c r="A85" s="35"/>
      <c r="B85" s="22"/>
      <c r="C85" s="22"/>
      <c r="D85" s="22"/>
      <c r="E85" s="22"/>
      <c r="F85" s="23"/>
      <c r="G85" s="14"/>
    </row>
    <row r="86" spans="1:8" x14ac:dyDescent="0.25">
      <c r="A86" s="46"/>
      <c r="B86" s="122" t="s">
        <v>51</v>
      </c>
      <c r="C86" s="122"/>
      <c r="D86" s="7">
        <v>44834</v>
      </c>
      <c r="E86" s="5">
        <f>5074109-(750000)</f>
        <v>4324109</v>
      </c>
      <c r="F86" s="5">
        <v>750000</v>
      </c>
      <c r="G86" s="7"/>
    </row>
    <row r="87" spans="1:8" x14ac:dyDescent="0.25">
      <c r="A87" s="78"/>
      <c r="B87" s="140" t="s">
        <v>29</v>
      </c>
      <c r="C87" s="141"/>
      <c r="D87" s="141"/>
      <c r="E87" s="142"/>
      <c r="F87" s="17">
        <f>SUM(F86)</f>
        <v>750000</v>
      </c>
      <c r="G87" s="14"/>
    </row>
    <row r="88" spans="1:8" x14ac:dyDescent="0.25">
      <c r="A88" s="35"/>
      <c r="B88" s="22"/>
      <c r="C88" s="22"/>
      <c r="D88" s="22"/>
      <c r="E88" s="22"/>
      <c r="F88" s="23"/>
      <c r="G88" s="14"/>
    </row>
    <row r="89" spans="1:8" x14ac:dyDescent="0.25">
      <c r="A89" s="8">
        <v>40120018</v>
      </c>
      <c r="B89" s="68" t="s">
        <v>46</v>
      </c>
      <c r="C89" s="47">
        <v>20001455</v>
      </c>
      <c r="D89" s="7">
        <v>44820</v>
      </c>
      <c r="E89" s="5">
        <f>4515*655.957</f>
        <v>2961645.855</v>
      </c>
      <c r="F89" s="5">
        <f>+E89</f>
        <v>2961645.855</v>
      </c>
      <c r="G89" s="7"/>
      <c r="H89" s="102" t="s">
        <v>68</v>
      </c>
    </row>
    <row r="90" spans="1:8" x14ac:dyDescent="0.25">
      <c r="A90" s="35"/>
      <c r="B90" s="140" t="s">
        <v>29</v>
      </c>
      <c r="C90" s="141"/>
      <c r="D90" s="141"/>
      <c r="E90" s="142"/>
      <c r="F90" s="17">
        <f>SUM(F89)</f>
        <v>2961645.855</v>
      </c>
      <c r="G90" s="14"/>
    </row>
    <row r="91" spans="1:8" x14ac:dyDescent="0.25">
      <c r="A91" s="35"/>
      <c r="B91" s="22"/>
      <c r="C91" s="22"/>
      <c r="D91" s="22"/>
      <c r="E91" s="22"/>
      <c r="F91" s="23"/>
      <c r="G91" s="14"/>
    </row>
    <row r="92" spans="1:8" x14ac:dyDescent="0.25">
      <c r="A92" s="35"/>
      <c r="B92" s="22"/>
      <c r="C92" s="22"/>
      <c r="D92" s="22"/>
      <c r="E92" s="22"/>
      <c r="F92" s="23"/>
      <c r="G92" s="14"/>
    </row>
    <row r="93" spans="1:8" x14ac:dyDescent="0.25">
      <c r="A93" s="42" t="s">
        <v>31</v>
      </c>
      <c r="B93" s="54" t="s">
        <v>59</v>
      </c>
      <c r="C93" s="54"/>
      <c r="D93" s="54"/>
      <c r="E93" s="54"/>
      <c r="F93" s="145">
        <f>(935000-F94)-165000</f>
        <v>170000</v>
      </c>
      <c r="G93" s="7"/>
      <c r="H93" s="44" t="s">
        <v>35</v>
      </c>
    </row>
    <row r="94" spans="1:8" x14ac:dyDescent="0.25">
      <c r="A94" s="42"/>
      <c r="B94" s="54" t="s">
        <v>34</v>
      </c>
      <c r="C94" s="54"/>
      <c r="D94" s="54"/>
      <c r="E94" s="54"/>
      <c r="F94" s="43">
        <v>600000</v>
      </c>
      <c r="G94" s="7"/>
      <c r="H94" s="21" t="s">
        <v>33</v>
      </c>
    </row>
    <row r="95" spans="1:8" x14ac:dyDescent="0.25">
      <c r="A95" s="33"/>
      <c r="B95" s="54" t="s">
        <v>32</v>
      </c>
      <c r="C95" s="54"/>
      <c r="D95" s="54"/>
      <c r="E95" s="54"/>
      <c r="F95" s="43">
        <v>165000</v>
      </c>
      <c r="G95" s="7"/>
      <c r="H95" s="21" t="s">
        <v>33</v>
      </c>
    </row>
    <row r="96" spans="1:8" x14ac:dyDescent="0.25">
      <c r="A96" s="35"/>
      <c r="B96" s="140" t="s">
        <v>29</v>
      </c>
      <c r="C96" s="141"/>
      <c r="D96" s="141"/>
      <c r="E96" s="142"/>
      <c r="F96" s="17">
        <f>SUM(F93:F95)</f>
        <v>935000</v>
      </c>
      <c r="G96" s="14"/>
    </row>
    <row r="97" spans="1:7" x14ac:dyDescent="0.25">
      <c r="A97" s="35"/>
      <c r="B97" s="22"/>
      <c r="C97" s="22"/>
      <c r="D97" s="22"/>
      <c r="E97" s="22"/>
      <c r="F97" s="23"/>
      <c r="G97" s="14"/>
    </row>
    <row r="98" spans="1:7" x14ac:dyDescent="0.25">
      <c r="A98" s="8"/>
      <c r="B98" s="134" t="s">
        <v>78</v>
      </c>
      <c r="C98" s="135">
        <v>44835</v>
      </c>
      <c r="D98" s="136">
        <v>44847</v>
      </c>
      <c r="E98" s="5">
        <v>266615</v>
      </c>
      <c r="F98" s="5">
        <v>266615</v>
      </c>
      <c r="G98" s="7"/>
    </row>
    <row r="99" spans="1:7" x14ac:dyDescent="0.25">
      <c r="A99" s="35"/>
      <c r="B99" s="140" t="s">
        <v>29</v>
      </c>
      <c r="C99" s="141"/>
      <c r="D99" s="141"/>
      <c r="E99" s="142"/>
      <c r="F99" s="17">
        <f>SUM(F98)</f>
        <v>266615</v>
      </c>
      <c r="G99" s="14"/>
    </row>
    <row r="100" spans="1:7" x14ac:dyDescent="0.25">
      <c r="A100" s="35"/>
      <c r="B100" s="22"/>
      <c r="C100" s="22"/>
      <c r="D100" s="22"/>
      <c r="E100" s="22"/>
      <c r="F100" s="23"/>
      <c r="G100" s="14"/>
    </row>
    <row r="101" spans="1:7" x14ac:dyDescent="0.25">
      <c r="A101" s="35"/>
      <c r="B101" s="22"/>
      <c r="C101" s="22"/>
      <c r="D101" s="22"/>
      <c r="E101" s="22"/>
      <c r="F101" s="23"/>
      <c r="G101" s="14"/>
    </row>
    <row r="102" spans="1:7" x14ac:dyDescent="0.25">
      <c r="A102" s="35"/>
      <c r="B102" s="22"/>
      <c r="C102" s="22" t="s">
        <v>30</v>
      </c>
      <c r="D102" s="22"/>
      <c r="E102" s="22"/>
      <c r="F102" s="23">
        <f>+F68+F72+F77+F80+F84+F87+F90+F96+F99</f>
        <v>14110553.055</v>
      </c>
      <c r="G102" s="14"/>
    </row>
    <row r="103" spans="1:7" x14ac:dyDescent="0.25">
      <c r="A103" s="35"/>
      <c r="B103" s="22"/>
      <c r="C103" s="22"/>
      <c r="D103" s="22"/>
      <c r="E103" s="22"/>
      <c r="F103" s="23"/>
      <c r="G103" s="14"/>
    </row>
    <row r="104" spans="1:7" x14ac:dyDescent="0.25">
      <c r="A104" s="35"/>
      <c r="B104" s="22"/>
      <c r="C104" s="22"/>
      <c r="D104" s="22"/>
      <c r="E104" s="22"/>
      <c r="F104" s="23"/>
      <c r="G104" s="14"/>
    </row>
    <row r="105" spans="1:7" x14ac:dyDescent="0.25">
      <c r="A105" s="35"/>
      <c r="B105" s="22"/>
      <c r="C105" s="22"/>
      <c r="D105" s="22"/>
      <c r="E105" s="22"/>
      <c r="F105" s="23"/>
      <c r="G105" s="119"/>
    </row>
    <row r="106" spans="1:7" x14ac:dyDescent="0.25">
      <c r="A106" s="35"/>
      <c r="B106" s="22"/>
      <c r="C106" s="22"/>
      <c r="D106" s="22"/>
      <c r="E106" s="22"/>
      <c r="F106" s="23"/>
      <c r="G106" s="14"/>
    </row>
    <row r="107" spans="1:7" x14ac:dyDescent="0.25">
      <c r="A107" s="35"/>
      <c r="B107" s="22"/>
      <c r="C107" s="22"/>
      <c r="D107" s="22"/>
      <c r="E107" s="22"/>
      <c r="F107" s="23"/>
      <c r="G107" s="14"/>
    </row>
    <row r="108" spans="1:7" x14ac:dyDescent="0.25">
      <c r="A108" s="35"/>
      <c r="B108" s="22"/>
      <c r="C108" s="22" t="s">
        <v>73</v>
      </c>
      <c r="D108" s="22"/>
      <c r="E108" s="22"/>
      <c r="F108" s="23"/>
      <c r="G108" s="14"/>
    </row>
    <row r="109" spans="1:7" x14ac:dyDescent="0.25">
      <c r="A109" s="35"/>
      <c r="B109" s="22"/>
      <c r="C109" s="22"/>
      <c r="D109" s="22"/>
      <c r="E109" s="22"/>
      <c r="F109" s="23"/>
      <c r="G109" s="14"/>
    </row>
    <row r="110" spans="1:7" x14ac:dyDescent="0.25">
      <c r="A110" s="35"/>
      <c r="B110" s="22"/>
      <c r="C110" s="22"/>
      <c r="D110" s="22"/>
      <c r="E110" s="22"/>
      <c r="F110" s="23"/>
      <c r="G110" s="60" t="s">
        <v>41</v>
      </c>
    </row>
    <row r="111" spans="1:7" x14ac:dyDescent="0.25">
      <c r="A111" s="35"/>
      <c r="B111" s="22"/>
      <c r="C111" s="22"/>
      <c r="D111" s="22"/>
      <c r="E111" s="22"/>
      <c r="F111" s="23"/>
    </row>
    <row r="112" spans="1:7" x14ac:dyDescent="0.25">
      <c r="A112" s="35"/>
      <c r="B112" s="22"/>
      <c r="C112" s="102" t="s">
        <v>53</v>
      </c>
      <c r="E112" s="32"/>
      <c r="F112" s="13"/>
      <c r="G112" s="102" t="s">
        <v>61</v>
      </c>
    </row>
    <row r="113" spans="1:11" x14ac:dyDescent="0.25">
      <c r="A113" s="35"/>
      <c r="B113" s="22"/>
      <c r="C113" s="22"/>
      <c r="D113" s="22"/>
      <c r="E113" s="22"/>
      <c r="F113" s="23"/>
      <c r="G113" s="14"/>
    </row>
    <row r="114" spans="1:11" x14ac:dyDescent="0.25">
      <c r="A114" s="35"/>
      <c r="B114" s="22"/>
      <c r="C114" s="22"/>
      <c r="D114" s="22"/>
      <c r="E114" s="22"/>
      <c r="F114" s="23"/>
      <c r="G114" s="14"/>
    </row>
    <row r="115" spans="1:11" x14ac:dyDescent="0.25">
      <c r="A115" s="35"/>
      <c r="B115" s="22"/>
      <c r="C115" s="140" t="s">
        <v>72</v>
      </c>
      <c r="D115" s="142"/>
      <c r="E115" s="22"/>
      <c r="F115" s="23"/>
      <c r="G115" s="14"/>
    </row>
    <row r="116" spans="1:11" x14ac:dyDescent="0.25">
      <c r="C116" s="29"/>
      <c r="F116" s="32"/>
      <c r="G116" s="60" t="s">
        <v>41</v>
      </c>
    </row>
    <row r="117" spans="1:11" x14ac:dyDescent="0.25">
      <c r="E117" s="32"/>
      <c r="F117" s="13"/>
      <c r="G117" s="55"/>
      <c r="H117" s="39"/>
      <c r="K117" s="3"/>
    </row>
    <row r="118" spans="1:11" x14ac:dyDescent="0.25">
      <c r="C118" s="102" t="s">
        <v>63</v>
      </c>
      <c r="E118" s="32"/>
      <c r="F118" s="13"/>
      <c r="G118" s="102" t="s">
        <v>62</v>
      </c>
      <c r="H118" s="39"/>
      <c r="K118" s="3"/>
    </row>
    <row r="119" spans="1:11" x14ac:dyDescent="0.25">
      <c r="C119" s="102" t="s">
        <v>69</v>
      </c>
      <c r="E119" s="32"/>
      <c r="F119" s="13"/>
      <c r="G119" s="102" t="s">
        <v>62</v>
      </c>
      <c r="H119" s="39"/>
      <c r="K119" s="3"/>
    </row>
    <row r="120" spans="1:11" x14ac:dyDescent="0.25">
      <c r="C120" s="102" t="s">
        <v>70</v>
      </c>
      <c r="E120" s="32"/>
      <c r="F120" s="13"/>
      <c r="G120" s="102" t="s">
        <v>62</v>
      </c>
      <c r="K120" s="3"/>
    </row>
    <row r="121" spans="1:11" x14ac:dyDescent="0.25">
      <c r="C121" s="102" t="s">
        <v>71</v>
      </c>
      <c r="E121" s="32"/>
      <c r="F121" s="13"/>
      <c r="G121" s="102" t="s">
        <v>62</v>
      </c>
      <c r="K121" s="3"/>
    </row>
    <row r="122" spans="1:11" x14ac:dyDescent="0.25">
      <c r="C122" s="87"/>
      <c r="E122" s="32"/>
      <c r="F122" s="13"/>
      <c r="G122" s="55"/>
      <c r="K122" s="3"/>
    </row>
    <row r="123" spans="1:11" x14ac:dyDescent="0.25">
      <c r="C123" s="34"/>
      <c r="F123" s="32"/>
      <c r="G123" s="39"/>
      <c r="H123" s="31"/>
    </row>
    <row r="124" spans="1:11" x14ac:dyDescent="0.25">
      <c r="C124" s="102" t="s">
        <v>60</v>
      </c>
      <c r="F124" s="61">
        <f>SUM(F112:F123)</f>
        <v>0</v>
      </c>
      <c r="G124" s="29"/>
    </row>
    <row r="125" spans="1:11" x14ac:dyDescent="0.25">
      <c r="C125" s="39"/>
      <c r="F125" s="23"/>
      <c r="G125" s="29"/>
    </row>
    <row r="126" spans="1:11" x14ac:dyDescent="0.25">
      <c r="C126" s="39"/>
      <c r="F126" s="23"/>
      <c r="G126" s="29"/>
    </row>
    <row r="127" spans="1:11" ht="15.75" thickBot="1" x14ac:dyDescent="0.3">
      <c r="C127" s="29"/>
      <c r="H127" s="39"/>
    </row>
    <row r="128" spans="1:11" ht="15.75" thickBot="1" x14ac:dyDescent="0.3">
      <c r="D128" s="27" t="s">
        <v>21</v>
      </c>
      <c r="F128" s="30">
        <f>F102+F124</f>
        <v>14110553.055</v>
      </c>
    </row>
    <row r="343" spans="5:7" x14ac:dyDescent="0.25">
      <c r="E343" s="11">
        <v>69118751</v>
      </c>
    </row>
    <row r="346" spans="5:7" x14ac:dyDescent="0.25">
      <c r="E346" s="1"/>
      <c r="F346" s="11"/>
      <c r="G346" s="12" t="s">
        <v>4</v>
      </c>
    </row>
    <row r="349" spans="5:7" x14ac:dyDescent="0.25">
      <c r="F349" s="1"/>
    </row>
  </sheetData>
  <sortState ref="A45:K57">
    <sortCondition ref="D45:D57"/>
  </sortState>
  <mergeCells count="11">
    <mergeCell ref="B84:E84"/>
    <mergeCell ref="B87:E87"/>
    <mergeCell ref="C115:D115"/>
    <mergeCell ref="C65:D65"/>
    <mergeCell ref="B96:E96"/>
    <mergeCell ref="B72:E72"/>
    <mergeCell ref="B68:E68"/>
    <mergeCell ref="B77:E77"/>
    <mergeCell ref="B80:E80"/>
    <mergeCell ref="B90:E90"/>
    <mergeCell ref="B99:E99"/>
  </mergeCells>
  <pageMargins left="3.937007874015748E-2" right="7.874015748031496E-2" top="7.874015748031496E-2" bottom="3.937007874015748E-2" header="0.15748031496062992" footer="0.31496062992125984"/>
  <pageSetup paperSize="9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ECHEANCIERS FOUR 301022</vt:lpstr>
      <vt:lpstr>'ECHEANCIERS FOUR 301022'!Zone_d_impression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Pilou</dc:creator>
  <cp:lastModifiedBy>Tanoh AHONON</cp:lastModifiedBy>
  <cp:lastPrinted>2022-10-13T15:44:09Z</cp:lastPrinted>
  <dcterms:created xsi:type="dcterms:W3CDTF">2015-10-01T07:18:44Z</dcterms:created>
  <dcterms:modified xsi:type="dcterms:W3CDTF">2022-10-25T17:35:34Z</dcterms:modified>
</cp:coreProperties>
</file>