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20520" windowHeight="7635" tabRatio="838" activeTab="5"/>
  </bookViews>
  <sheets>
    <sheet name="FABORY" sheetId="6" r:id="rId1"/>
    <sheet name="CHAVESBAO" sheetId="14" r:id="rId2"/>
    <sheet name="INDEX" sheetId="13" r:id="rId3"/>
    <sheet name="TENTE" sheetId="15" r:id="rId4"/>
    <sheet name="TRANSPORTEUR" sheetId="9" r:id="rId5"/>
    <sheet name="TRANSITAIRE" sheetId="8" r:id="rId6"/>
    <sheet name="INOXMARE" sheetId="17" r:id="rId7"/>
    <sheet name="BERNABE" sheetId="18" r:id="rId8"/>
    <sheet name="SIDECI" sheetId="19" r:id="rId9"/>
    <sheet name="CMID" sheetId="20" r:id="rId10"/>
  </sheets>
  <calcPr calcId="124519" calcMode="manual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8"/>
  <c r="I9"/>
  <c r="I8"/>
  <c r="I5"/>
  <c r="I4"/>
  <c r="H4"/>
  <c r="I3"/>
  <c r="I6"/>
  <c r="I7"/>
  <c r="G8" i="20"/>
  <c r="I6"/>
  <c r="I5"/>
  <c r="I4"/>
  <c r="I8" s="1"/>
  <c r="I14" i="15"/>
  <c r="I11" i="13"/>
  <c r="I13" i="14"/>
  <c r="I33" i="6"/>
  <c r="I23" i="19"/>
  <c r="G23"/>
  <c r="I21"/>
  <c r="I20"/>
  <c r="I19"/>
  <c r="I18"/>
  <c r="I17"/>
  <c r="I16"/>
  <c r="I15"/>
  <c r="I22"/>
  <c r="I14"/>
  <c r="I13"/>
  <c r="I12"/>
  <c r="I11"/>
  <c r="I10"/>
  <c r="I9"/>
  <c r="I8"/>
  <c r="I7"/>
  <c r="I6"/>
  <c r="I5"/>
  <c r="I4"/>
  <c r="I4" i="18"/>
  <c r="I7" i="15" l="1"/>
  <c r="G7"/>
  <c r="I23" i="8"/>
  <c r="I24"/>
  <c r="I25"/>
  <c r="I26"/>
  <c r="I27"/>
  <c r="G6" i="17"/>
  <c r="I7" i="13"/>
  <c r="G6"/>
  <c r="I6" s="1"/>
  <c r="G7"/>
  <c r="G8"/>
  <c r="I8" s="1"/>
  <c r="G9"/>
  <c r="I9" s="1"/>
  <c r="G10"/>
  <c r="I10" s="1"/>
  <c r="G5"/>
  <c r="I5" s="1"/>
  <c r="G8" i="14" l="1"/>
  <c r="I8" s="1"/>
  <c r="G9"/>
  <c r="I9" s="1"/>
  <c r="G10"/>
  <c r="I10" s="1"/>
  <c r="G11"/>
  <c r="I11" s="1"/>
  <c r="G12"/>
  <c r="I12" s="1"/>
  <c r="G5" i="17"/>
  <c r="I5" s="1"/>
  <c r="G9"/>
  <c r="I9" s="1"/>
  <c r="G8"/>
  <c r="I8" s="1"/>
  <c r="G7"/>
  <c r="I7" s="1"/>
  <c r="I6"/>
  <c r="I8" i="9" l="1"/>
  <c r="I9"/>
  <c r="I10"/>
  <c r="I11"/>
  <c r="I12"/>
  <c r="I13"/>
  <c r="I14"/>
  <c r="I15" i="8"/>
  <c r="I16"/>
  <c r="I17"/>
  <c r="I18"/>
  <c r="I19"/>
  <c r="I20"/>
  <c r="I21"/>
  <c r="I22"/>
  <c r="I6" i="9"/>
  <c r="I7"/>
  <c r="I4"/>
  <c r="I5"/>
  <c r="G10" i="15"/>
  <c r="I10" s="1"/>
  <c r="G11"/>
  <c r="I11" s="1"/>
  <c r="G12"/>
  <c r="I12" s="1"/>
  <c r="G13"/>
  <c r="I13" s="1"/>
  <c r="G9"/>
  <c r="I9" s="1"/>
  <c r="G5" i="14"/>
  <c r="I5" s="1"/>
  <c r="G6"/>
  <c r="I6" s="1"/>
  <c r="G7"/>
  <c r="I7" s="1"/>
  <c r="I14" i="8"/>
  <c r="I3" i="9"/>
  <c r="G8" i="15"/>
  <c r="I8" s="1"/>
  <c r="G6"/>
  <c r="I6" s="1"/>
  <c r="I13" i="8"/>
  <c r="I11"/>
  <c r="I12"/>
  <c r="G5" i="15"/>
  <c r="I5" s="1"/>
  <c r="G32" i="6" l="1"/>
  <c r="I32" s="1"/>
  <c r="G28"/>
  <c r="I28" s="1"/>
  <c r="G31"/>
  <c r="I31" s="1"/>
  <c r="I29"/>
  <c r="G29"/>
  <c r="I30"/>
  <c r="G30"/>
  <c r="G26"/>
  <c r="I26" s="1"/>
  <c r="I27"/>
  <c r="G27"/>
  <c r="G25"/>
  <c r="I25" s="1"/>
  <c r="I24"/>
  <c r="G24"/>
  <c r="G23" l="1"/>
  <c r="I23" s="1"/>
  <c r="G22" l="1"/>
  <c r="I22" s="1"/>
  <c r="G21"/>
  <c r="I21" s="1"/>
  <c r="G18"/>
  <c r="H13" l="1"/>
  <c r="I13" s="1"/>
  <c r="I15" l="1"/>
  <c r="I16"/>
  <c r="G15"/>
  <c r="G16"/>
  <c r="G17"/>
  <c r="I17" s="1"/>
  <c r="I18"/>
  <c r="G19"/>
  <c r="I19" s="1"/>
  <c r="G20"/>
  <c r="I20" s="1"/>
  <c r="I14"/>
  <c r="G14"/>
  <c r="F14"/>
  <c r="G13"/>
  <c r="E3"/>
  <c r="E4"/>
  <c r="E5"/>
  <c r="E6"/>
  <c r="E7"/>
  <c r="E8"/>
  <c r="E9"/>
  <c r="E10"/>
  <c r="E11"/>
  <c r="E12"/>
  <c r="G12"/>
  <c r="I12"/>
  <c r="G11"/>
  <c r="I11"/>
  <c r="G10"/>
  <c r="I10"/>
  <c r="G8"/>
  <c r="I8"/>
  <c r="G9"/>
  <c r="I9"/>
  <c r="G6"/>
  <c r="I6"/>
  <c r="G7"/>
  <c r="I7"/>
  <c r="H5"/>
  <c r="G5"/>
  <c r="I5"/>
  <c r="H3"/>
  <c r="G3"/>
  <c r="G4"/>
  <c r="I3"/>
  <c r="I4"/>
</calcChain>
</file>

<file path=xl/sharedStrings.xml><?xml version="1.0" encoding="utf-8"?>
<sst xmlns="http://schemas.openxmlformats.org/spreadsheetml/2006/main" count="279" uniqueCount="112">
  <si>
    <t>PAYE</t>
  </si>
  <si>
    <t>RESTE A PAYER</t>
  </si>
  <si>
    <t>01 - 15/10/15 - M</t>
  </si>
  <si>
    <t>IMPORTATION</t>
  </si>
  <si>
    <t>N° FACTURE</t>
  </si>
  <si>
    <t>DATE FACTURE</t>
  </si>
  <si>
    <t>MONTANT €</t>
  </si>
  <si>
    <t>MONTANT CFA</t>
  </si>
  <si>
    <t>02 - 30/06/16 - M</t>
  </si>
  <si>
    <t>04 - 03/12/16 - M</t>
  </si>
  <si>
    <t>FOURNISSEUR</t>
  </si>
  <si>
    <t>HESNAULT</t>
  </si>
  <si>
    <t>06 - 01/04/17 - M</t>
  </si>
  <si>
    <t>EBUTRANS</t>
  </si>
  <si>
    <t>09 - 06/05/17 - M</t>
  </si>
  <si>
    <t>ECHEANCE</t>
  </si>
  <si>
    <t>10 - 08/07/17 - M</t>
  </si>
  <si>
    <t>14 - 11/11/17 - M</t>
  </si>
  <si>
    <t>16 - 04/11/17 - A</t>
  </si>
  <si>
    <t>1 - FAB - 06/01</t>
  </si>
  <si>
    <t>2 - FAB - 18/03</t>
  </si>
  <si>
    <t>3 - FAB - 28/04</t>
  </si>
  <si>
    <t>INDEX</t>
  </si>
  <si>
    <t>7 - FAB - 05/06</t>
  </si>
  <si>
    <t>CHAVESBAO</t>
  </si>
  <si>
    <t>12 - FAB - 26/10</t>
  </si>
  <si>
    <t>10 - FAB - 17/11</t>
  </si>
  <si>
    <t>TENTE</t>
  </si>
  <si>
    <t>1 - FAB - 20/01</t>
  </si>
  <si>
    <t>16 - FAB - 17/01</t>
  </si>
  <si>
    <t>RDT</t>
  </si>
  <si>
    <t>7 - FAB - 03/08</t>
  </si>
  <si>
    <t>6 - FAB - 03/08</t>
  </si>
  <si>
    <t>9 - FAB - 03/08</t>
  </si>
  <si>
    <t>8 - FAB - 10/08</t>
  </si>
  <si>
    <t>10 - FAB - 24/08</t>
  </si>
  <si>
    <t>11 - FAB - 24/08</t>
  </si>
  <si>
    <t>12 - FAB - 24/08</t>
  </si>
  <si>
    <t>13 - FAB - 24/08</t>
  </si>
  <si>
    <t>14 - FAB - 31/08</t>
  </si>
  <si>
    <t>4 - TEN - 18/03</t>
  </si>
  <si>
    <t>V5- 181131</t>
  </si>
  <si>
    <t>7 - CHA - 22/08</t>
  </si>
  <si>
    <t>6 - CHA - 29/08</t>
  </si>
  <si>
    <t>V5-186490</t>
  </si>
  <si>
    <t>8 - TEN - 22/08</t>
  </si>
  <si>
    <t>9 - TEN - 03/10</t>
  </si>
  <si>
    <t>V2-181173</t>
  </si>
  <si>
    <t>20/0464</t>
  </si>
  <si>
    <t>20/0476</t>
  </si>
  <si>
    <t>20/0474</t>
  </si>
  <si>
    <t>10 - CHA - 12/12</t>
  </si>
  <si>
    <t>V5-192066</t>
  </si>
  <si>
    <t>12 - TEN - 19/12</t>
  </si>
  <si>
    <t>11 - CHA - 19/12</t>
  </si>
  <si>
    <t>12 - TEN - 05/12</t>
  </si>
  <si>
    <t>13 - INO - 16/01</t>
  </si>
  <si>
    <t>INOXMARE</t>
  </si>
  <si>
    <t>01/012021</t>
  </si>
  <si>
    <t>01 - CHA - 13/03</t>
  </si>
  <si>
    <t>PF 198285</t>
  </si>
  <si>
    <t>04 - CHA - 22/04</t>
  </si>
  <si>
    <t>03 - IND - 20/03</t>
  </si>
  <si>
    <t>05 - INO - 17/04</t>
  </si>
  <si>
    <t>02 - TEN - 06/04</t>
  </si>
  <si>
    <t>04 - CHA -22/04</t>
  </si>
  <si>
    <t>V5-197672</t>
  </si>
  <si>
    <t>21/0180</t>
  </si>
  <si>
    <t>21/0173</t>
  </si>
  <si>
    <t>21/0155</t>
  </si>
  <si>
    <t xml:space="preserve">NOTE DE FRAIS </t>
  </si>
  <si>
    <t>FACTURE PAS RECU</t>
  </si>
  <si>
    <t>DROIT DE DOUANE</t>
  </si>
  <si>
    <t>4 - BER - 31/08</t>
  </si>
  <si>
    <t>FVE0036065</t>
  </si>
  <si>
    <t>BERNABE</t>
  </si>
  <si>
    <t>SIDECI</t>
  </si>
  <si>
    <t>TOTAL</t>
  </si>
  <si>
    <t>FT137200/1614</t>
  </si>
  <si>
    <t>FT137230/1644</t>
  </si>
  <si>
    <t>FT137247/1661</t>
  </si>
  <si>
    <t>FT137289/1703</t>
  </si>
  <si>
    <t>FT137286/1700</t>
  </si>
  <si>
    <t>FT137337/1737</t>
  </si>
  <si>
    <t>FT137474/1891</t>
  </si>
  <si>
    <t>FT137480/1897</t>
  </si>
  <si>
    <t>FT137516/1933</t>
  </si>
  <si>
    <t>FT137529/1946</t>
  </si>
  <si>
    <t>FT137532/1949</t>
  </si>
  <si>
    <t>FT137601/2019</t>
  </si>
  <si>
    <t>FT137784/2204</t>
  </si>
  <si>
    <t>FT137838/2257</t>
  </si>
  <si>
    <t>FT137922/2344</t>
  </si>
  <si>
    <t>FT137921/2343</t>
  </si>
  <si>
    <t>FT137934/2355</t>
  </si>
  <si>
    <t>FT137954/2367</t>
  </si>
  <si>
    <t>FT138186/2613</t>
  </si>
  <si>
    <t>CMID</t>
  </si>
  <si>
    <t>20316S023/0137</t>
  </si>
  <si>
    <t>20316S023/0130</t>
  </si>
  <si>
    <t>20316S023/0202</t>
  </si>
  <si>
    <t>BOLLORE</t>
  </si>
  <si>
    <t>15 - CHA - 02/02</t>
  </si>
  <si>
    <t>PSI</t>
  </si>
  <si>
    <t>8 - CHA - 31/10</t>
  </si>
  <si>
    <t>FMI18-04706</t>
  </si>
  <si>
    <t>FMI18-04814</t>
  </si>
  <si>
    <t>AMI19-00434</t>
  </si>
  <si>
    <t>UNIVERSAL LOGISTICS</t>
  </si>
  <si>
    <t>19 - TEN - 16/11</t>
  </si>
  <si>
    <t>1 - CHA - 04/04</t>
  </si>
  <si>
    <t>PF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</si>
</sst>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\ &quot;CFA&quot;_-;\-* #,##0\ &quot;CFA&quot;_-;_-* &quot;-&quot;\ &quot;CFA&quot;_-;_-@_-"/>
    <numFmt numFmtId="165" formatCode="_-[$€-2]\ * #,##0.00_-;\-[$€-2]\ * #,##0.00_-;_-[$€-2]\ * &quot;-&quot;??_-;_-@_-"/>
    <numFmt numFmtId="166" formatCode="_-* #,##0\ _€_-;\-* #,##0\ _€_-;_-* &quot;-&quot;??\ _€_-;_-@_-"/>
    <numFmt numFmtId="167" formatCode="#,##0_ ;\-#,##0\ "/>
  </numFmts>
  <fonts count="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5" fontId="0" fillId="0" borderId="1" xfId="0" applyNumberForma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1" xfId="0" applyNumberFormat="1" applyBorder="1"/>
    <xf numFmtId="0" fontId="0" fillId="0" borderId="0" xfId="0" applyFill="1" applyAlignment="1">
      <alignment horizontal="center" vertical="center"/>
    </xf>
    <xf numFmtId="164" fontId="0" fillId="0" borderId="1" xfId="0" applyNumberFormat="1" applyFill="1" applyBorder="1"/>
    <xf numFmtId="165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66" fontId="0" fillId="0" borderId="1" xfId="19" applyNumberFormat="1" applyFont="1" applyBorder="1"/>
    <xf numFmtId="166" fontId="0" fillId="0" borderId="1" xfId="19" applyNumberFormat="1" applyFont="1" applyBorder="1" applyAlignment="1">
      <alignment horizontal="right" vertical="center"/>
    </xf>
    <xf numFmtId="166" fontId="0" fillId="0" borderId="1" xfId="19" applyNumberFormat="1" applyFont="1" applyBorder="1" applyAlignment="1">
      <alignment horizontal="center" vertical="center"/>
    </xf>
    <xf numFmtId="3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0" fillId="0" borderId="1" xfId="19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/>
    <xf numFmtId="166" fontId="0" fillId="0" borderId="1" xfId="19" applyNumberFormat="1" applyFont="1" applyFill="1" applyBorder="1" applyAlignment="1">
      <alignment horizontal="center" vertical="center"/>
    </xf>
    <xf numFmtId="166" fontId="0" fillId="0" borderId="1" xfId="19" applyNumberFormat="1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 vertical="center"/>
    </xf>
    <xf numFmtId="164" fontId="7" fillId="0" borderId="1" xfId="0" applyNumberFormat="1" applyFont="1" applyBorder="1"/>
    <xf numFmtId="0" fontId="0" fillId="0" borderId="1" xfId="0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0" fillId="0" borderId="1" xfId="0" applyFill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0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Milliers" xfId="19" builtinId="3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Medium4"/>
  <colors>
    <mruColors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3"/>
  <sheetViews>
    <sheetView workbookViewId="0">
      <selection activeCell="B37" sqref="B37"/>
    </sheetView>
  </sheetViews>
  <sheetFormatPr baseColWidth="10" defaultRowHeight="15.75"/>
  <cols>
    <col min="2" max="2" width="15.25" style="1" bestFit="1" customWidth="1"/>
    <col min="3" max="3" width="10.875" style="1" bestFit="1" customWidth="1"/>
    <col min="4" max="4" width="13.375" style="1" bestFit="1" customWidth="1"/>
    <col min="5" max="5" width="13.375" style="1" customWidth="1"/>
    <col min="6" max="6" width="15.125" style="13" bestFit="1" customWidth="1"/>
    <col min="7" max="9" width="14.75" style="13" bestFit="1" customWidth="1"/>
  </cols>
  <sheetData>
    <row r="2" spans="2:10" s="1" customFormat="1">
      <c r="B2" s="6" t="s">
        <v>3</v>
      </c>
      <c r="C2" s="6" t="s">
        <v>4</v>
      </c>
      <c r="D2" s="6" t="s">
        <v>5</v>
      </c>
      <c r="E2" s="6" t="s">
        <v>15</v>
      </c>
      <c r="F2" s="6" t="s">
        <v>6</v>
      </c>
      <c r="G2" s="6" t="s">
        <v>7</v>
      </c>
      <c r="H2" s="6" t="s">
        <v>0</v>
      </c>
      <c r="I2" s="6" t="s">
        <v>1</v>
      </c>
      <c r="J2" s="7"/>
    </row>
    <row r="3" spans="2:10">
      <c r="B3" s="53" t="s">
        <v>2</v>
      </c>
      <c r="C3" s="2">
        <v>915004804</v>
      </c>
      <c r="D3" s="3">
        <v>42263</v>
      </c>
      <c r="E3" s="3">
        <f>D3+60</f>
        <v>42323</v>
      </c>
      <c r="F3" s="14">
        <v>20526.310000000001</v>
      </c>
      <c r="G3" s="11">
        <f>F3*655.957</f>
        <v>13464376.728670001</v>
      </c>
      <c r="H3" s="11">
        <f>2291999+2235711-6153+3000000+5942820</f>
        <v>13464377</v>
      </c>
      <c r="I3" s="11">
        <f>G3-H3</f>
        <v>-0.27132999897003174</v>
      </c>
      <c r="J3" s="1"/>
    </row>
    <row r="4" spans="2:10">
      <c r="B4" s="54"/>
      <c r="C4" s="2">
        <v>915004805</v>
      </c>
      <c r="D4" s="3">
        <v>42263</v>
      </c>
      <c r="E4" s="3">
        <f t="shared" ref="E4:E12" si="0">D4+60</f>
        <v>42323</v>
      </c>
      <c r="F4" s="14">
        <v>9.3800000000000008</v>
      </c>
      <c r="G4" s="11">
        <f>F4*655.957</f>
        <v>6152.8766600000008</v>
      </c>
      <c r="H4" s="11">
        <v>6153</v>
      </c>
      <c r="I4" s="11">
        <f>G4-H4</f>
        <v>-0.12333999999918888</v>
      </c>
      <c r="J4" s="1"/>
    </row>
    <row r="5" spans="2:10">
      <c r="B5" s="9" t="s">
        <v>8</v>
      </c>
      <c r="C5" s="2">
        <v>916001367</v>
      </c>
      <c r="D5" s="3">
        <v>42510</v>
      </c>
      <c r="E5" s="3">
        <f t="shared" si="0"/>
        <v>42570</v>
      </c>
      <c r="F5" s="14">
        <v>11370.66</v>
      </c>
      <c r="G5" s="11">
        <f>F5*655.957</f>
        <v>7458664.0216199998</v>
      </c>
      <c r="H5" s="11">
        <f>2486221+4972443</f>
        <v>7458664</v>
      </c>
      <c r="I5" s="11">
        <f>G5-H5</f>
        <v>2.1619999781250954E-2</v>
      </c>
    </row>
    <row r="6" spans="2:10">
      <c r="B6" s="53" t="s">
        <v>9</v>
      </c>
      <c r="C6" s="2">
        <v>916002989</v>
      </c>
      <c r="D6" s="3">
        <v>42671</v>
      </c>
      <c r="E6" s="3">
        <f t="shared" si="0"/>
        <v>42731</v>
      </c>
      <c r="F6" s="14">
        <v>865.93</v>
      </c>
      <c r="G6" s="11">
        <f t="shared" ref="G6:G26" si="1">F6*655.957</f>
        <v>568012.84500999993</v>
      </c>
      <c r="H6" s="11">
        <v>568013</v>
      </c>
      <c r="I6" s="11">
        <f t="shared" ref="I6:I12" si="2">G6-H6</f>
        <v>-0.15499000006821007</v>
      </c>
    </row>
    <row r="7" spans="2:10">
      <c r="B7" s="55"/>
      <c r="C7" s="2">
        <v>916003025</v>
      </c>
      <c r="D7" s="3">
        <v>42674</v>
      </c>
      <c r="E7" s="3">
        <f t="shared" si="0"/>
        <v>42734</v>
      </c>
      <c r="F7" s="14">
        <v>3040.14</v>
      </c>
      <c r="G7" s="11">
        <f t="shared" si="1"/>
        <v>1994201.1139799999</v>
      </c>
      <c r="H7" s="11">
        <v>1994201</v>
      </c>
      <c r="I7" s="11">
        <f t="shared" si="2"/>
        <v>0.11397999990731478</v>
      </c>
    </row>
    <row r="8" spans="2:10">
      <c r="B8" s="55"/>
      <c r="C8" s="2">
        <v>916003026</v>
      </c>
      <c r="D8" s="3">
        <v>42674</v>
      </c>
      <c r="E8" s="3">
        <f t="shared" si="0"/>
        <v>42734</v>
      </c>
      <c r="F8" s="14">
        <v>400.32</v>
      </c>
      <c r="G8" s="11">
        <f t="shared" si="1"/>
        <v>262592.70623999997</v>
      </c>
      <c r="H8" s="11">
        <v>262593</v>
      </c>
      <c r="I8" s="11">
        <f t="shared" si="2"/>
        <v>-0.2937600000295788</v>
      </c>
    </row>
    <row r="9" spans="2:10">
      <c r="B9" s="54"/>
      <c r="C9" s="2">
        <v>916003030</v>
      </c>
      <c r="D9" s="3">
        <v>42676</v>
      </c>
      <c r="E9" s="3">
        <f t="shared" si="0"/>
        <v>42736</v>
      </c>
      <c r="F9" s="14">
        <v>9095.7900000000009</v>
      </c>
      <c r="G9" s="11">
        <f t="shared" si="1"/>
        <v>5966447.121030001</v>
      </c>
      <c r="H9" s="11">
        <v>5966447</v>
      </c>
      <c r="I9" s="11">
        <f t="shared" si="2"/>
        <v>0.12103000096976757</v>
      </c>
    </row>
    <row r="10" spans="2:10">
      <c r="B10" s="16" t="s">
        <v>12</v>
      </c>
      <c r="C10" s="10">
        <v>917000587</v>
      </c>
      <c r="D10" s="3">
        <v>42786</v>
      </c>
      <c r="E10" s="3">
        <f t="shared" si="0"/>
        <v>42846</v>
      </c>
      <c r="F10" s="15">
        <v>7096.11</v>
      </c>
      <c r="G10" s="12">
        <f t="shared" si="1"/>
        <v>4654743.0272699995</v>
      </c>
      <c r="H10" s="11">
        <v>4654743</v>
      </c>
      <c r="I10" s="11">
        <f t="shared" si="2"/>
        <v>2.7269999496638775E-2</v>
      </c>
    </row>
    <row r="11" spans="2:10">
      <c r="B11" s="17" t="s">
        <v>14</v>
      </c>
      <c r="C11" s="2">
        <v>917001190</v>
      </c>
      <c r="D11" s="3">
        <v>42829</v>
      </c>
      <c r="E11" s="3">
        <f t="shared" si="0"/>
        <v>42889</v>
      </c>
      <c r="F11" s="15">
        <v>5782.28</v>
      </c>
      <c r="G11" s="11">
        <f t="shared" si="1"/>
        <v>3792927.0419599996</v>
      </c>
      <c r="H11" s="11">
        <v>3792927</v>
      </c>
      <c r="I11" s="11">
        <f t="shared" si="2"/>
        <v>4.1959999594837427E-2</v>
      </c>
    </row>
    <row r="12" spans="2:10">
      <c r="B12" s="20" t="s">
        <v>16</v>
      </c>
      <c r="C12" s="2">
        <v>917001813</v>
      </c>
      <c r="D12" s="3">
        <v>42885</v>
      </c>
      <c r="E12" s="3">
        <f t="shared" si="0"/>
        <v>42945</v>
      </c>
      <c r="F12" s="15">
        <v>7676.89</v>
      </c>
      <c r="G12" s="11">
        <f t="shared" si="1"/>
        <v>5035709.7337300004</v>
      </c>
      <c r="H12" s="11">
        <v>5035710</v>
      </c>
      <c r="I12" s="11">
        <f t="shared" si="2"/>
        <v>-0.26626999955624342</v>
      </c>
    </row>
    <row r="13" spans="2:10">
      <c r="B13" s="21" t="s">
        <v>17</v>
      </c>
      <c r="C13" s="2">
        <v>917003291</v>
      </c>
      <c r="D13" s="3">
        <v>43004</v>
      </c>
      <c r="E13" s="3">
        <v>43069</v>
      </c>
      <c r="F13" s="15">
        <v>23584.57</v>
      </c>
      <c r="G13" s="11">
        <f t="shared" si="1"/>
        <v>15470463.78349</v>
      </c>
      <c r="H13" s="11">
        <f>5156821+10313643</f>
        <v>15470464</v>
      </c>
      <c r="I13" s="12">
        <f>G13-H13</f>
        <v>-0.21650999970734119</v>
      </c>
      <c r="J13" s="25"/>
    </row>
    <row r="14" spans="2:10">
      <c r="B14" s="21" t="s">
        <v>18</v>
      </c>
      <c r="C14" s="2">
        <v>917003818</v>
      </c>
      <c r="D14" s="3">
        <v>43040</v>
      </c>
      <c r="E14" s="3">
        <v>43131</v>
      </c>
      <c r="F14" s="15">
        <f>2361.55</f>
        <v>2361.5500000000002</v>
      </c>
      <c r="G14" s="11">
        <f t="shared" si="1"/>
        <v>1549075.2533500001</v>
      </c>
      <c r="H14" s="11">
        <v>1549075</v>
      </c>
      <c r="I14" s="12">
        <f>G14-H14</f>
        <v>0.25335000013001263</v>
      </c>
    </row>
    <row r="15" spans="2:10">
      <c r="B15" s="21" t="s">
        <v>19</v>
      </c>
      <c r="C15" s="2">
        <v>917004234</v>
      </c>
      <c r="D15" s="3">
        <v>43073</v>
      </c>
      <c r="E15" s="3">
        <v>43159</v>
      </c>
      <c r="F15" s="15">
        <v>16062.22</v>
      </c>
      <c r="G15" s="11">
        <f t="shared" si="1"/>
        <v>10536125.644539999</v>
      </c>
      <c r="H15" s="11">
        <v>10536126</v>
      </c>
      <c r="I15" s="12">
        <f t="shared" ref="I15:I23" si="3">G15-H15</f>
        <v>-0.35546000115573406</v>
      </c>
    </row>
    <row r="16" spans="2:10">
      <c r="B16" s="21" t="s">
        <v>20</v>
      </c>
      <c r="C16" s="2">
        <v>918000914</v>
      </c>
      <c r="D16" s="3">
        <v>43172</v>
      </c>
      <c r="E16" s="3">
        <v>43251</v>
      </c>
      <c r="F16" s="15">
        <v>2263.87</v>
      </c>
      <c r="G16" s="11">
        <f t="shared" si="1"/>
        <v>1485001.37359</v>
      </c>
      <c r="H16" s="11">
        <v>1485001</v>
      </c>
      <c r="I16" s="12">
        <f t="shared" si="3"/>
        <v>0.37358999997377396</v>
      </c>
    </row>
    <row r="17" spans="2:9">
      <c r="B17" s="21" t="s">
        <v>21</v>
      </c>
      <c r="C17" s="2">
        <v>918001073</v>
      </c>
      <c r="D17" s="3">
        <v>43187</v>
      </c>
      <c r="E17" s="3">
        <v>43251</v>
      </c>
      <c r="F17" s="15">
        <v>17968.29</v>
      </c>
      <c r="G17" s="11">
        <f t="shared" si="1"/>
        <v>11786425.603530001</v>
      </c>
      <c r="H17" s="11">
        <v>11786426</v>
      </c>
      <c r="I17" s="12">
        <f t="shared" si="3"/>
        <v>-0.39646999910473824</v>
      </c>
    </row>
    <row r="18" spans="2:9">
      <c r="B18" s="21" t="s">
        <v>23</v>
      </c>
      <c r="C18" s="2">
        <v>918001786</v>
      </c>
      <c r="D18" s="3">
        <v>43250</v>
      </c>
      <c r="E18" s="3">
        <v>43311</v>
      </c>
      <c r="F18" s="15">
        <v>969.93</v>
      </c>
      <c r="G18" s="11">
        <f>F18*655.957</f>
        <v>636232.37300999998</v>
      </c>
      <c r="H18" s="11">
        <v>636232</v>
      </c>
      <c r="I18" s="12">
        <f t="shared" si="3"/>
        <v>0.37300999998115003</v>
      </c>
    </row>
    <row r="19" spans="2:9">
      <c r="B19" s="21" t="s">
        <v>26</v>
      </c>
      <c r="C19" s="10">
        <v>918003584</v>
      </c>
      <c r="D19" s="22">
        <v>43390</v>
      </c>
      <c r="E19" s="22">
        <v>43451</v>
      </c>
      <c r="F19" s="15">
        <v>19298.72</v>
      </c>
      <c r="G19" s="12">
        <f t="shared" si="1"/>
        <v>12659130.47504</v>
      </c>
      <c r="H19" s="12">
        <v>12659130</v>
      </c>
      <c r="I19" s="12">
        <f t="shared" si="3"/>
        <v>0.4750399999320507</v>
      </c>
    </row>
    <row r="20" spans="2:9">
      <c r="B20" s="21" t="s">
        <v>25</v>
      </c>
      <c r="C20" s="2">
        <v>918003673</v>
      </c>
      <c r="D20" s="3">
        <v>43397</v>
      </c>
      <c r="E20" s="3">
        <v>43458</v>
      </c>
      <c r="F20" s="15">
        <v>2034.19</v>
      </c>
      <c r="G20" s="11">
        <f t="shared" si="1"/>
        <v>1334341.16983</v>
      </c>
      <c r="H20" s="11">
        <v>1334341</v>
      </c>
      <c r="I20" s="11">
        <f t="shared" si="3"/>
        <v>0.16983000002801418</v>
      </c>
    </row>
    <row r="21" spans="2:9">
      <c r="B21" s="56" t="s">
        <v>29</v>
      </c>
      <c r="C21" s="10">
        <v>918004366</v>
      </c>
      <c r="D21" s="58">
        <v>43448</v>
      </c>
      <c r="E21" s="58">
        <v>43510</v>
      </c>
      <c r="F21" s="15">
        <v>55.12</v>
      </c>
      <c r="G21" s="12">
        <f t="shared" si="1"/>
        <v>36156.349839999995</v>
      </c>
      <c r="H21" s="12">
        <v>36156</v>
      </c>
      <c r="I21" s="12">
        <f t="shared" si="3"/>
        <v>0.34983999999531079</v>
      </c>
    </row>
    <row r="22" spans="2:9">
      <c r="B22" s="57"/>
      <c r="C22" s="10">
        <v>918004367</v>
      </c>
      <c r="D22" s="59"/>
      <c r="E22" s="59"/>
      <c r="F22" s="15">
        <v>2166.0300000000002</v>
      </c>
      <c r="G22" s="12">
        <f t="shared" si="1"/>
        <v>1420822.5407100001</v>
      </c>
      <c r="H22" s="12">
        <v>1420823</v>
      </c>
      <c r="I22" s="12">
        <f t="shared" si="3"/>
        <v>-0.45928999991156161</v>
      </c>
    </row>
    <row r="23" spans="2:9">
      <c r="B23" s="21" t="s">
        <v>28</v>
      </c>
      <c r="C23" s="10">
        <v>919000156</v>
      </c>
      <c r="D23" s="22">
        <v>43480</v>
      </c>
      <c r="E23" s="22">
        <v>43539</v>
      </c>
      <c r="F23" s="15">
        <v>6689.68</v>
      </c>
      <c r="G23" s="12">
        <f t="shared" si="1"/>
        <v>4388142.4237599997</v>
      </c>
      <c r="H23" s="12">
        <v>4388142</v>
      </c>
      <c r="I23" s="12">
        <f t="shared" si="3"/>
        <v>0.42375999968498945</v>
      </c>
    </row>
    <row r="24" spans="2:9">
      <c r="B24" s="21" t="s">
        <v>32</v>
      </c>
      <c r="C24" s="2">
        <v>919002932</v>
      </c>
      <c r="D24" s="3">
        <v>43588</v>
      </c>
      <c r="E24" s="22">
        <v>43677</v>
      </c>
      <c r="F24" s="15">
        <v>13048.05</v>
      </c>
      <c r="G24" s="12">
        <f t="shared" si="1"/>
        <v>8558959.7338499986</v>
      </c>
      <c r="H24" s="12"/>
      <c r="I24" s="11">
        <f t="shared" ref="I24:I32" si="4">G24-H24</f>
        <v>8558959.7338499986</v>
      </c>
    </row>
    <row r="25" spans="2:9">
      <c r="B25" s="21" t="s">
        <v>31</v>
      </c>
      <c r="C25" s="2">
        <v>919002931</v>
      </c>
      <c r="D25" s="3">
        <v>43588</v>
      </c>
      <c r="E25" s="22">
        <v>43677</v>
      </c>
      <c r="F25" s="15">
        <v>16455.099999999999</v>
      </c>
      <c r="G25" s="12">
        <f t="shared" si="1"/>
        <v>10793838.030699998</v>
      </c>
      <c r="H25" s="12">
        <v>6000006</v>
      </c>
      <c r="I25" s="12">
        <f t="shared" si="4"/>
        <v>4793832.0306999981</v>
      </c>
    </row>
    <row r="26" spans="2:9">
      <c r="B26" s="21" t="s">
        <v>34</v>
      </c>
      <c r="C26" s="2">
        <v>919003899</v>
      </c>
      <c r="D26" s="3">
        <v>43655</v>
      </c>
      <c r="E26" s="22">
        <v>43738</v>
      </c>
      <c r="F26" s="15">
        <v>1513.83</v>
      </c>
      <c r="G26" s="12">
        <f t="shared" si="1"/>
        <v>993007.38530999993</v>
      </c>
      <c r="H26" s="12"/>
      <c r="I26" s="11">
        <f t="shared" si="4"/>
        <v>993007.38530999993</v>
      </c>
    </row>
    <row r="27" spans="2:9">
      <c r="B27" s="21" t="s">
        <v>33</v>
      </c>
      <c r="C27" s="2">
        <v>919003789</v>
      </c>
      <c r="D27" s="3">
        <v>43648</v>
      </c>
      <c r="E27" s="22">
        <v>43738</v>
      </c>
      <c r="F27" s="15">
        <v>1519.4</v>
      </c>
      <c r="G27" s="12">
        <f t="shared" ref="G27:G32" si="5">F27*655.957</f>
        <v>996661.0658000001</v>
      </c>
      <c r="H27" s="12"/>
      <c r="I27" s="11">
        <f t="shared" si="4"/>
        <v>996661.0658000001</v>
      </c>
    </row>
    <row r="28" spans="2:9">
      <c r="B28" s="21" t="s">
        <v>35</v>
      </c>
      <c r="C28" s="2">
        <v>919003951</v>
      </c>
      <c r="D28" s="3">
        <v>43657</v>
      </c>
      <c r="E28" s="22">
        <v>43738</v>
      </c>
      <c r="F28" s="15">
        <v>1501.36</v>
      </c>
      <c r="G28" s="12">
        <f t="shared" si="5"/>
        <v>984827.60151999991</v>
      </c>
      <c r="H28" s="12"/>
      <c r="I28" s="11">
        <f t="shared" si="4"/>
        <v>984827.60151999991</v>
      </c>
    </row>
    <row r="29" spans="2:9">
      <c r="B29" s="21" t="s">
        <v>36</v>
      </c>
      <c r="C29" s="2">
        <v>919004021</v>
      </c>
      <c r="D29" s="3">
        <v>43661</v>
      </c>
      <c r="E29" s="22">
        <v>43738</v>
      </c>
      <c r="F29" s="15">
        <v>1521.75</v>
      </c>
      <c r="G29" s="12">
        <f t="shared" si="5"/>
        <v>998202.56475000002</v>
      </c>
      <c r="H29" s="12"/>
      <c r="I29" s="11">
        <f t="shared" si="4"/>
        <v>998202.56475000002</v>
      </c>
    </row>
    <row r="30" spans="2:9">
      <c r="B30" s="21" t="s">
        <v>37</v>
      </c>
      <c r="C30" s="2">
        <v>919004020</v>
      </c>
      <c r="D30" s="3">
        <v>43661</v>
      </c>
      <c r="E30" s="22">
        <v>43738</v>
      </c>
      <c r="F30" s="15">
        <v>1512.92</v>
      </c>
      <c r="G30" s="12">
        <f t="shared" si="5"/>
        <v>992410.46444000001</v>
      </c>
      <c r="H30" s="12"/>
      <c r="I30" s="11">
        <f t="shared" si="4"/>
        <v>992410.46444000001</v>
      </c>
    </row>
    <row r="31" spans="2:9">
      <c r="B31" s="21" t="s">
        <v>38</v>
      </c>
      <c r="C31" s="2">
        <v>919004024</v>
      </c>
      <c r="D31" s="3">
        <v>43661</v>
      </c>
      <c r="E31" s="22">
        <v>43738</v>
      </c>
      <c r="F31" s="15">
        <v>1514.19</v>
      </c>
      <c r="G31" s="12">
        <f t="shared" si="5"/>
        <v>993243.52983000001</v>
      </c>
      <c r="H31" s="12"/>
      <c r="I31" s="11">
        <f t="shared" si="4"/>
        <v>993243.52983000001</v>
      </c>
    </row>
    <row r="32" spans="2:9">
      <c r="B32" s="21" t="s">
        <v>39</v>
      </c>
      <c r="C32" s="2">
        <v>919004049</v>
      </c>
      <c r="D32" s="3">
        <v>43664</v>
      </c>
      <c r="E32" s="22">
        <v>43738</v>
      </c>
      <c r="F32" s="15">
        <v>1525.65</v>
      </c>
      <c r="G32" s="12">
        <f t="shared" si="5"/>
        <v>1000760.7970500001</v>
      </c>
      <c r="H32" s="12"/>
      <c r="I32" s="11">
        <f t="shared" si="4"/>
        <v>1000760.7970500001</v>
      </c>
    </row>
    <row r="33" spans="2:9">
      <c r="B33" s="50" t="s">
        <v>77</v>
      </c>
      <c r="C33" s="51"/>
      <c r="D33" s="51"/>
      <c r="E33" s="51"/>
      <c r="F33" s="52"/>
      <c r="G33" s="47"/>
      <c r="H33" s="47"/>
      <c r="I33" s="48">
        <f>SUM(I24:I32)</f>
        <v>20311905.173249997</v>
      </c>
    </row>
  </sheetData>
  <mergeCells count="6">
    <mergeCell ref="B33:F33"/>
    <mergeCell ref="B3:B4"/>
    <mergeCell ref="B6:B9"/>
    <mergeCell ref="B21:B22"/>
    <mergeCell ref="D21:D22"/>
    <mergeCell ref="E21:E22"/>
  </mergeCells>
  <conditionalFormatting sqref="I3:I10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I8"/>
  <sheetViews>
    <sheetView workbookViewId="0">
      <selection activeCell="G29" sqref="G29"/>
    </sheetView>
  </sheetViews>
  <sheetFormatPr baseColWidth="10" defaultRowHeight="15.75"/>
  <cols>
    <col min="1" max="1" width="11" style="1"/>
    <col min="2" max="2" width="17.625" customWidth="1"/>
    <col min="3" max="3" width="14.125" style="1" customWidth="1"/>
    <col min="4" max="4" width="17.125" style="1" customWidth="1"/>
    <col min="5" max="6" width="12.875" style="1" customWidth="1"/>
    <col min="7" max="7" width="14" customWidth="1"/>
    <col min="8" max="8" width="13.875" customWidth="1"/>
    <col min="9" max="9" width="14.375" customWidth="1"/>
  </cols>
  <sheetData>
    <row r="2" spans="2:9">
      <c r="E2" s="1" t="s">
        <v>97</v>
      </c>
    </row>
    <row r="3" spans="2:9">
      <c r="B3" s="6" t="s">
        <v>3</v>
      </c>
      <c r="C3" s="6" t="s">
        <v>10</v>
      </c>
      <c r="D3" s="6" t="s">
        <v>4</v>
      </c>
      <c r="E3" s="6" t="s">
        <v>5</v>
      </c>
      <c r="F3" s="6" t="s">
        <v>15</v>
      </c>
      <c r="G3" s="6" t="s">
        <v>7</v>
      </c>
      <c r="H3" s="6" t="s">
        <v>0</v>
      </c>
      <c r="I3" s="6" t="s">
        <v>1</v>
      </c>
    </row>
    <row r="4" spans="2:9">
      <c r="B4" s="41"/>
      <c r="C4" s="2" t="s">
        <v>97</v>
      </c>
      <c r="D4" s="2" t="s">
        <v>99</v>
      </c>
      <c r="E4" s="3">
        <v>44159</v>
      </c>
      <c r="F4" s="3">
        <v>44204</v>
      </c>
      <c r="G4" s="5">
        <v>1185900</v>
      </c>
      <c r="H4" s="43"/>
      <c r="I4" s="24">
        <f t="shared" ref="I4:I6" si="0">G4-H4</f>
        <v>1185900</v>
      </c>
    </row>
    <row r="5" spans="2:9">
      <c r="B5" s="41"/>
      <c r="C5" s="2" t="s">
        <v>97</v>
      </c>
      <c r="D5" s="2" t="s">
        <v>98</v>
      </c>
      <c r="E5" s="3">
        <v>44160</v>
      </c>
      <c r="F5" s="3">
        <v>44205</v>
      </c>
      <c r="G5" s="5">
        <v>644448</v>
      </c>
      <c r="H5" s="44"/>
      <c r="I5" s="24">
        <f t="shared" si="0"/>
        <v>644448</v>
      </c>
    </row>
    <row r="6" spans="2:9">
      <c r="B6" s="41"/>
      <c r="C6" s="2" t="s">
        <v>97</v>
      </c>
      <c r="D6" s="2" t="s">
        <v>100</v>
      </c>
      <c r="E6" s="3">
        <v>44252</v>
      </c>
      <c r="F6" s="3">
        <v>44295</v>
      </c>
      <c r="G6" s="5">
        <v>82969</v>
      </c>
      <c r="H6" s="44"/>
      <c r="I6" s="24">
        <f t="shared" si="0"/>
        <v>82969</v>
      </c>
    </row>
    <row r="7" spans="2:9">
      <c r="B7" s="41"/>
      <c r="C7" s="2"/>
      <c r="D7" s="2"/>
      <c r="E7" s="3"/>
      <c r="F7" s="3"/>
      <c r="G7" s="5"/>
      <c r="H7" s="18"/>
      <c r="I7" s="24"/>
    </row>
    <row r="8" spans="2:9">
      <c r="B8" s="50" t="s">
        <v>77</v>
      </c>
      <c r="C8" s="51"/>
      <c r="D8" s="51"/>
      <c r="E8" s="51"/>
      <c r="F8" s="52"/>
      <c r="G8" s="46">
        <f>SUM(G4:G7)</f>
        <v>1913317</v>
      </c>
      <c r="H8" s="18"/>
      <c r="I8" s="46">
        <f>SUM(I4:I7)</f>
        <v>1913317</v>
      </c>
    </row>
  </sheetData>
  <mergeCells count="1">
    <mergeCell ref="B8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3"/>
  <sheetViews>
    <sheetView workbookViewId="0">
      <selection activeCell="G26" sqref="G26"/>
    </sheetView>
  </sheetViews>
  <sheetFormatPr baseColWidth="10" defaultRowHeight="15.75"/>
  <cols>
    <col min="2" max="2" width="14.375" bestFit="1" customWidth="1"/>
    <col min="3" max="3" width="10.875" bestFit="1" customWidth="1"/>
    <col min="4" max="4" width="21.25" style="1" customWidth="1"/>
    <col min="5" max="5" width="10.375" style="1" bestFit="1" customWidth="1"/>
    <col min="6" max="6" width="11.625" style="13" bestFit="1" customWidth="1"/>
    <col min="7" max="7" width="14.75" style="13" bestFit="1" customWidth="1"/>
    <col min="8" max="8" width="16.125" style="13" customWidth="1"/>
    <col min="9" max="9" width="14.75" style="13" bestFit="1" customWidth="1"/>
  </cols>
  <sheetData>
    <row r="2" spans="2:9">
      <c r="E2" s="1" t="s">
        <v>24</v>
      </c>
    </row>
    <row r="4" spans="2:9" s="1" customFormat="1">
      <c r="B4" s="6" t="s">
        <v>3</v>
      </c>
      <c r="C4" s="6" t="s">
        <v>4</v>
      </c>
      <c r="D4" s="6" t="s">
        <v>5</v>
      </c>
      <c r="E4" s="6" t="s">
        <v>15</v>
      </c>
      <c r="F4" s="6" t="s">
        <v>6</v>
      </c>
      <c r="G4" s="6" t="s">
        <v>7</v>
      </c>
      <c r="H4" s="6" t="s">
        <v>0</v>
      </c>
      <c r="I4" s="6" t="s">
        <v>1</v>
      </c>
    </row>
    <row r="5" spans="2:9">
      <c r="B5" s="21" t="s">
        <v>59</v>
      </c>
      <c r="C5" s="18">
        <v>2021002213</v>
      </c>
      <c r="D5" s="3">
        <v>44229</v>
      </c>
      <c r="E5" s="3">
        <v>44229</v>
      </c>
      <c r="F5" s="15">
        <v>2738.78</v>
      </c>
      <c r="G5" s="12">
        <f t="shared" ref="G5:G12" si="0">F5*655.957</f>
        <v>1796521.91246</v>
      </c>
      <c r="H5" s="30">
        <v>1796522</v>
      </c>
      <c r="I5" s="11">
        <f t="shared" ref="I5:I12" si="1">G5-H5</f>
        <v>-8.7539999978616834E-2</v>
      </c>
    </row>
    <row r="6" spans="2:9">
      <c r="B6" s="21" t="s">
        <v>61</v>
      </c>
      <c r="C6" s="18">
        <v>2021005388</v>
      </c>
      <c r="D6" s="3">
        <v>44271</v>
      </c>
      <c r="E6" s="3">
        <v>44271</v>
      </c>
      <c r="F6" s="15">
        <v>15373.88</v>
      </c>
      <c r="G6" s="12">
        <f t="shared" si="0"/>
        <v>10084604.203159999</v>
      </c>
      <c r="H6" s="30">
        <v>10084604</v>
      </c>
      <c r="I6" s="11">
        <f t="shared" si="1"/>
        <v>0.20315999910235405</v>
      </c>
    </row>
    <row r="7" spans="2:9">
      <c r="B7" s="21"/>
      <c r="C7" s="18"/>
      <c r="D7" s="3"/>
      <c r="E7" s="3"/>
      <c r="F7" s="15"/>
      <c r="G7" s="12">
        <f t="shared" si="0"/>
        <v>0</v>
      </c>
      <c r="H7" s="30"/>
      <c r="I7" s="11">
        <f t="shared" si="1"/>
        <v>0</v>
      </c>
    </row>
    <row r="8" spans="2:9">
      <c r="B8" s="21"/>
      <c r="C8" s="18"/>
      <c r="D8" s="3"/>
      <c r="E8" s="3"/>
      <c r="F8" s="15"/>
      <c r="G8" s="12">
        <f t="shared" si="0"/>
        <v>0</v>
      </c>
      <c r="H8" s="30"/>
      <c r="I8" s="11">
        <f t="shared" si="1"/>
        <v>0</v>
      </c>
    </row>
    <row r="9" spans="2:9">
      <c r="B9" s="21"/>
      <c r="C9" s="18"/>
      <c r="D9" s="3"/>
      <c r="E9" s="3"/>
      <c r="F9" s="15"/>
      <c r="G9" s="12">
        <f t="shared" si="0"/>
        <v>0</v>
      </c>
      <c r="H9" s="30"/>
      <c r="I9" s="11">
        <f t="shared" si="1"/>
        <v>0</v>
      </c>
    </row>
    <row r="10" spans="2:9">
      <c r="B10" s="21"/>
      <c r="C10" s="18"/>
      <c r="D10" s="3"/>
      <c r="E10" s="3"/>
      <c r="F10" s="15"/>
      <c r="G10" s="12">
        <f t="shared" si="0"/>
        <v>0</v>
      </c>
      <c r="H10" s="30"/>
      <c r="I10" s="11">
        <f t="shared" si="1"/>
        <v>0</v>
      </c>
    </row>
    <row r="11" spans="2:9">
      <c r="B11" s="21"/>
      <c r="C11" s="18"/>
      <c r="D11" s="3"/>
      <c r="E11" s="3"/>
      <c r="F11" s="15"/>
      <c r="G11" s="12">
        <f t="shared" si="0"/>
        <v>0</v>
      </c>
      <c r="H11" s="30"/>
      <c r="I11" s="11">
        <f t="shared" si="1"/>
        <v>0</v>
      </c>
    </row>
    <row r="12" spans="2:9">
      <c r="B12" s="21"/>
      <c r="C12" s="18"/>
      <c r="D12" s="3"/>
      <c r="E12" s="3"/>
      <c r="F12" s="15"/>
      <c r="G12" s="12">
        <f t="shared" si="0"/>
        <v>0</v>
      </c>
      <c r="H12" s="30"/>
      <c r="I12" s="11">
        <f t="shared" si="1"/>
        <v>0</v>
      </c>
    </row>
    <row r="13" spans="2:9">
      <c r="B13" s="50" t="s">
        <v>77</v>
      </c>
      <c r="C13" s="51"/>
      <c r="D13" s="51"/>
      <c r="E13" s="51"/>
      <c r="F13" s="52"/>
      <c r="G13" s="47"/>
      <c r="H13" s="47"/>
      <c r="I13" s="11">
        <f>SUM(I5:I12)</f>
        <v>0.11561999912373722</v>
      </c>
    </row>
  </sheetData>
  <mergeCells count="1">
    <mergeCell ref="B13:F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11"/>
  <sheetViews>
    <sheetView workbookViewId="0">
      <selection activeCell="B11" sqref="B11:F11"/>
    </sheetView>
  </sheetViews>
  <sheetFormatPr baseColWidth="10" defaultRowHeight="15.75"/>
  <cols>
    <col min="2" max="2" width="14.75" customWidth="1"/>
    <col min="3" max="3" width="10.875" bestFit="1" customWidth="1"/>
    <col min="4" max="4" width="13.375" bestFit="1" customWidth="1"/>
    <col min="5" max="5" width="10.375" bestFit="1" customWidth="1"/>
    <col min="6" max="6" width="11.5" bestFit="1" customWidth="1"/>
    <col min="7" max="9" width="13.75" bestFit="1" customWidth="1"/>
  </cols>
  <sheetData>
    <row r="2" spans="2:9">
      <c r="E2" t="s">
        <v>22</v>
      </c>
    </row>
    <row r="4" spans="2:9">
      <c r="B4" s="6" t="s">
        <v>3</v>
      </c>
      <c r="C4" s="6" t="s">
        <v>4</v>
      </c>
      <c r="D4" s="6" t="s">
        <v>5</v>
      </c>
      <c r="E4" s="6" t="s">
        <v>15</v>
      </c>
      <c r="F4" s="6" t="s">
        <v>6</v>
      </c>
      <c r="G4" s="6" t="s">
        <v>7</v>
      </c>
      <c r="H4" s="6" t="s">
        <v>0</v>
      </c>
      <c r="I4" s="6" t="s">
        <v>1</v>
      </c>
    </row>
    <row r="5" spans="2:9">
      <c r="B5" s="21" t="s">
        <v>62</v>
      </c>
      <c r="C5" s="10">
        <v>2021005407</v>
      </c>
      <c r="D5" s="22">
        <v>44236</v>
      </c>
      <c r="E5" s="22">
        <v>44539</v>
      </c>
      <c r="F5" s="27">
        <v>3589.15</v>
      </c>
      <c r="G5" s="19">
        <f t="shared" ref="G5:G10" si="0">F5*655.957</f>
        <v>2354328.0665500001</v>
      </c>
      <c r="H5" s="19">
        <v>2354328</v>
      </c>
      <c r="I5" s="19">
        <f t="shared" ref="I5:I10" si="1">G5-H5</f>
        <v>6.6550000105053186E-2</v>
      </c>
    </row>
    <row r="6" spans="2:9">
      <c r="B6" s="21"/>
      <c r="C6" s="10"/>
      <c r="D6" s="22"/>
      <c r="E6" s="22"/>
      <c r="F6" s="27"/>
      <c r="G6" s="19">
        <f t="shared" si="0"/>
        <v>0</v>
      </c>
      <c r="H6" s="19"/>
      <c r="I6" s="19">
        <f t="shared" si="1"/>
        <v>0</v>
      </c>
    </row>
    <row r="7" spans="2:9">
      <c r="B7" s="21"/>
      <c r="C7" s="10"/>
      <c r="D7" s="22"/>
      <c r="E7" s="22"/>
      <c r="F7" s="27"/>
      <c r="G7" s="19">
        <f t="shared" si="0"/>
        <v>0</v>
      </c>
      <c r="H7" s="19"/>
      <c r="I7" s="19">
        <f t="shared" si="1"/>
        <v>0</v>
      </c>
    </row>
    <row r="8" spans="2:9">
      <c r="B8" s="21"/>
      <c r="C8" s="10"/>
      <c r="D8" s="22"/>
      <c r="E8" s="22"/>
      <c r="F8" s="27"/>
      <c r="G8" s="19">
        <f t="shared" si="0"/>
        <v>0</v>
      </c>
      <c r="H8" s="19"/>
      <c r="I8" s="19">
        <f t="shared" si="1"/>
        <v>0</v>
      </c>
    </row>
    <row r="9" spans="2:9">
      <c r="B9" s="21"/>
      <c r="C9" s="10"/>
      <c r="D9" s="22"/>
      <c r="E9" s="22"/>
      <c r="F9" s="27"/>
      <c r="G9" s="19">
        <f t="shared" si="0"/>
        <v>0</v>
      </c>
      <c r="H9" s="19"/>
      <c r="I9" s="19">
        <f t="shared" si="1"/>
        <v>0</v>
      </c>
    </row>
    <row r="10" spans="2:9">
      <c r="B10" s="21"/>
      <c r="C10" s="10"/>
      <c r="D10" s="22"/>
      <c r="E10" s="22"/>
      <c r="F10" s="27"/>
      <c r="G10" s="19">
        <f t="shared" si="0"/>
        <v>0</v>
      </c>
      <c r="H10" s="19"/>
      <c r="I10" s="19">
        <f t="shared" si="1"/>
        <v>0</v>
      </c>
    </row>
    <row r="11" spans="2:9">
      <c r="B11" s="50" t="s">
        <v>77</v>
      </c>
      <c r="C11" s="51"/>
      <c r="D11" s="51"/>
      <c r="E11" s="51"/>
      <c r="F11" s="52"/>
      <c r="G11" s="18"/>
      <c r="H11" s="18"/>
      <c r="I11" s="24">
        <f>SUM(I5:I10)</f>
        <v>6.6550000105053186E-2</v>
      </c>
    </row>
  </sheetData>
  <mergeCells count="1">
    <mergeCell ref="B11:F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I14"/>
  <sheetViews>
    <sheetView workbookViewId="0">
      <selection activeCell="H20" sqref="H20"/>
    </sheetView>
  </sheetViews>
  <sheetFormatPr baseColWidth="10" defaultRowHeight="15.75"/>
  <cols>
    <col min="2" max="2" width="14.125" bestFit="1" customWidth="1"/>
    <col min="3" max="3" width="10.875" bestFit="1" customWidth="1"/>
    <col min="4" max="4" width="13.375" bestFit="1" customWidth="1"/>
    <col min="5" max="5" width="11.75" bestFit="1" customWidth="1"/>
    <col min="6" max="6" width="11.625" bestFit="1" customWidth="1"/>
    <col min="7" max="7" width="15.125" bestFit="1" customWidth="1"/>
    <col min="8" max="8" width="15" customWidth="1"/>
    <col min="9" max="9" width="14.75" bestFit="1" customWidth="1"/>
  </cols>
  <sheetData>
    <row r="2" spans="2:9">
      <c r="E2" t="s">
        <v>27</v>
      </c>
    </row>
    <row r="4" spans="2:9">
      <c r="B4" s="6" t="s">
        <v>3</v>
      </c>
      <c r="C4" s="6" t="s">
        <v>4</v>
      </c>
      <c r="D4" s="6" t="s">
        <v>5</v>
      </c>
      <c r="E4" s="6" t="s">
        <v>15</v>
      </c>
      <c r="F4" s="6" t="s">
        <v>6</v>
      </c>
      <c r="G4" s="6" t="s">
        <v>7</v>
      </c>
      <c r="H4" s="6" t="s">
        <v>0</v>
      </c>
      <c r="I4" s="6" t="s">
        <v>1</v>
      </c>
    </row>
    <row r="5" spans="2:9">
      <c r="B5" s="21" t="s">
        <v>40</v>
      </c>
      <c r="C5" s="10" t="s">
        <v>41</v>
      </c>
      <c r="D5" s="3">
        <v>43902</v>
      </c>
      <c r="E5" s="3">
        <v>43962</v>
      </c>
      <c r="F5" s="27">
        <v>226.79</v>
      </c>
      <c r="G5" s="19">
        <f t="shared" ref="G5:G13" si="0">F5*655.957</f>
        <v>148764.48803000001</v>
      </c>
      <c r="H5" s="29">
        <v>148764</v>
      </c>
      <c r="I5" s="24">
        <f t="shared" ref="I5:I13" si="1">G5-H5</f>
        <v>0.48803000000771135</v>
      </c>
    </row>
    <row r="6" spans="2:9">
      <c r="B6" s="35" t="s">
        <v>45</v>
      </c>
      <c r="C6" s="2" t="s">
        <v>44</v>
      </c>
      <c r="D6" s="3">
        <v>44022</v>
      </c>
      <c r="E6" s="34">
        <v>44082</v>
      </c>
      <c r="F6" s="27">
        <v>3288.06</v>
      </c>
      <c r="G6" s="19">
        <f t="shared" si="0"/>
        <v>2156825.9734200002</v>
      </c>
      <c r="H6" s="29">
        <v>2156826</v>
      </c>
      <c r="I6" s="24">
        <f t="shared" si="1"/>
        <v>-2.6579999830573797E-2</v>
      </c>
    </row>
    <row r="7" spans="2:9">
      <c r="B7" s="60" t="s">
        <v>70</v>
      </c>
      <c r="C7" s="61"/>
      <c r="D7" s="61"/>
      <c r="E7" s="62"/>
      <c r="F7" s="27">
        <v>-2269.58</v>
      </c>
      <c r="G7" s="19">
        <f t="shared" si="0"/>
        <v>-1488746.88806</v>
      </c>
      <c r="H7" s="29"/>
      <c r="I7" s="24">
        <f t="shared" si="1"/>
        <v>-1488746.88806</v>
      </c>
    </row>
    <row r="8" spans="2:9">
      <c r="B8" s="35" t="s">
        <v>46</v>
      </c>
      <c r="C8" s="2" t="s">
        <v>47</v>
      </c>
      <c r="D8" s="3">
        <v>44061</v>
      </c>
      <c r="E8" s="3">
        <v>44121</v>
      </c>
      <c r="F8" s="27">
        <v>4289.32</v>
      </c>
      <c r="G8" s="19">
        <f t="shared" si="0"/>
        <v>2813609.4792399998</v>
      </c>
      <c r="H8" s="18"/>
      <c r="I8" s="24">
        <f t="shared" si="1"/>
        <v>2813609.4792399998</v>
      </c>
    </row>
    <row r="9" spans="2:9">
      <c r="B9" s="37" t="s">
        <v>53</v>
      </c>
      <c r="C9" s="2" t="s">
        <v>52</v>
      </c>
      <c r="D9" s="3">
        <v>44132</v>
      </c>
      <c r="E9" s="3">
        <v>44192</v>
      </c>
      <c r="F9" s="27">
        <v>3234.8</v>
      </c>
      <c r="G9" s="19">
        <f t="shared" si="0"/>
        <v>2121889.7036000001</v>
      </c>
      <c r="H9" s="18"/>
      <c r="I9" s="24">
        <f t="shared" si="1"/>
        <v>2121889.7036000001</v>
      </c>
    </row>
    <row r="10" spans="2:9">
      <c r="B10" s="39" t="s">
        <v>64</v>
      </c>
      <c r="C10" s="2" t="s">
        <v>66</v>
      </c>
      <c r="D10" s="3">
        <v>44237</v>
      </c>
      <c r="E10" s="3">
        <v>44297</v>
      </c>
      <c r="F10" s="27">
        <v>8287.06</v>
      </c>
      <c r="G10" s="19">
        <f t="shared" si="0"/>
        <v>5435955.0164199993</v>
      </c>
      <c r="H10" s="18"/>
      <c r="I10" s="24">
        <f t="shared" si="1"/>
        <v>5435955.0164199993</v>
      </c>
    </row>
    <row r="11" spans="2:9">
      <c r="B11" s="36"/>
      <c r="C11" s="2"/>
      <c r="D11" s="3"/>
      <c r="E11" s="3"/>
      <c r="F11" s="27"/>
      <c r="G11" s="19">
        <f t="shared" si="0"/>
        <v>0</v>
      </c>
      <c r="H11" s="18"/>
      <c r="I11" s="24">
        <f t="shared" si="1"/>
        <v>0</v>
      </c>
    </row>
    <row r="12" spans="2:9">
      <c r="B12" s="36"/>
      <c r="C12" s="2"/>
      <c r="D12" s="3"/>
      <c r="E12" s="3"/>
      <c r="F12" s="27"/>
      <c r="G12" s="19">
        <f t="shared" si="0"/>
        <v>0</v>
      </c>
      <c r="H12" s="18"/>
      <c r="I12" s="24">
        <f t="shared" si="1"/>
        <v>0</v>
      </c>
    </row>
    <row r="13" spans="2:9">
      <c r="B13" s="36"/>
      <c r="C13" s="2"/>
      <c r="D13" s="3"/>
      <c r="E13" s="3"/>
      <c r="F13" s="27"/>
      <c r="G13" s="19">
        <f t="shared" si="0"/>
        <v>0</v>
      </c>
      <c r="H13" s="18"/>
      <c r="I13" s="24">
        <f t="shared" si="1"/>
        <v>0</v>
      </c>
    </row>
    <row r="14" spans="2:9">
      <c r="B14" s="50" t="s">
        <v>77</v>
      </c>
      <c r="C14" s="51"/>
      <c r="D14" s="51"/>
      <c r="E14" s="51"/>
      <c r="F14" s="52"/>
      <c r="G14" s="18"/>
      <c r="H14" s="18"/>
      <c r="I14" s="24">
        <f>SUM(I5:I13)</f>
        <v>8882707.7726499997</v>
      </c>
    </row>
  </sheetData>
  <mergeCells count="2">
    <mergeCell ref="B7:E7"/>
    <mergeCell ref="B14:F1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14"/>
  <sheetViews>
    <sheetView workbookViewId="0">
      <selection activeCell="H25" sqref="H25"/>
    </sheetView>
  </sheetViews>
  <sheetFormatPr baseColWidth="10" defaultRowHeight="15.75"/>
  <cols>
    <col min="1" max="1" width="11" style="1"/>
    <col min="2" max="2" width="17.625" customWidth="1"/>
    <col min="3" max="3" width="14.125" style="1" customWidth="1"/>
    <col min="4" max="4" width="14.625" style="1" bestFit="1" customWidth="1"/>
    <col min="5" max="6" width="12.875" style="1" customWidth="1"/>
    <col min="7" max="7" width="14" customWidth="1"/>
    <col min="8" max="8" width="13.875" customWidth="1"/>
    <col min="9" max="9" width="14.375" customWidth="1"/>
  </cols>
  <sheetData>
    <row r="2" spans="1:10">
      <c r="B2" s="6" t="s">
        <v>3</v>
      </c>
      <c r="C2" s="6" t="s">
        <v>10</v>
      </c>
      <c r="D2" s="6" t="s">
        <v>4</v>
      </c>
      <c r="E2" s="6" t="s">
        <v>5</v>
      </c>
      <c r="F2" s="6" t="s">
        <v>15</v>
      </c>
      <c r="G2" s="6" t="s">
        <v>7</v>
      </c>
      <c r="H2" s="6" t="s">
        <v>0</v>
      </c>
      <c r="I2" s="6" t="s">
        <v>1</v>
      </c>
    </row>
    <row r="3" spans="1:10">
      <c r="A3" s="1" t="s">
        <v>11</v>
      </c>
      <c r="B3" s="35" t="s">
        <v>46</v>
      </c>
      <c r="C3" s="2" t="s">
        <v>27</v>
      </c>
      <c r="D3" s="2">
        <v>22008094</v>
      </c>
      <c r="E3" s="3">
        <v>44088</v>
      </c>
      <c r="F3" s="3">
        <v>44149</v>
      </c>
      <c r="G3" s="5">
        <v>124028</v>
      </c>
      <c r="H3" s="43">
        <v>124028</v>
      </c>
      <c r="I3" s="24">
        <f t="shared" ref="I3:I14" si="0">G3-H3</f>
        <v>0</v>
      </c>
    </row>
    <row r="4" spans="1:10">
      <c r="A4" s="1" t="s">
        <v>30</v>
      </c>
      <c r="B4" s="37" t="s">
        <v>51</v>
      </c>
      <c r="C4" s="2" t="s">
        <v>24</v>
      </c>
      <c r="D4" s="2">
        <v>7644872</v>
      </c>
      <c r="E4" s="3">
        <v>44158</v>
      </c>
      <c r="F4" s="3">
        <v>44158</v>
      </c>
      <c r="G4" s="5">
        <v>106921</v>
      </c>
      <c r="H4" s="44">
        <v>106921</v>
      </c>
      <c r="I4" s="24">
        <f t="shared" si="0"/>
        <v>0</v>
      </c>
    </row>
    <row r="5" spans="1:10">
      <c r="A5" s="1" t="s">
        <v>11</v>
      </c>
      <c r="B5" s="37" t="s">
        <v>54</v>
      </c>
      <c r="C5" s="2" t="s">
        <v>24</v>
      </c>
      <c r="D5" s="2">
        <v>22011184</v>
      </c>
      <c r="E5" s="3">
        <v>44165</v>
      </c>
      <c r="F5" s="3">
        <v>44226</v>
      </c>
      <c r="G5" s="5">
        <v>108233</v>
      </c>
      <c r="H5" s="44">
        <v>108233</v>
      </c>
      <c r="I5" s="24">
        <f t="shared" si="0"/>
        <v>0</v>
      </c>
    </row>
    <row r="6" spans="1:10">
      <c r="A6" s="1" t="s">
        <v>11</v>
      </c>
      <c r="B6" s="37" t="s">
        <v>55</v>
      </c>
      <c r="C6" s="2" t="s">
        <v>27</v>
      </c>
      <c r="D6" s="2">
        <v>22010839</v>
      </c>
      <c r="E6" s="3">
        <v>44158</v>
      </c>
      <c r="F6" s="3">
        <v>44219</v>
      </c>
      <c r="G6" s="5">
        <v>134825</v>
      </c>
      <c r="H6" s="44">
        <v>134825</v>
      </c>
      <c r="I6" s="24">
        <f t="shared" si="0"/>
        <v>0</v>
      </c>
    </row>
    <row r="7" spans="1:10">
      <c r="A7" s="1" t="s">
        <v>30</v>
      </c>
      <c r="B7" s="38" t="s">
        <v>56</v>
      </c>
      <c r="C7" s="2" t="s">
        <v>57</v>
      </c>
      <c r="D7" s="2">
        <v>7646779</v>
      </c>
      <c r="E7" s="3">
        <v>44195</v>
      </c>
      <c r="F7" s="3">
        <v>44226</v>
      </c>
      <c r="G7" s="5">
        <v>236145</v>
      </c>
      <c r="H7" s="40">
        <v>236145</v>
      </c>
      <c r="I7" s="24">
        <f t="shared" si="0"/>
        <v>0</v>
      </c>
    </row>
    <row r="8" spans="1:10">
      <c r="A8" s="1" t="s">
        <v>30</v>
      </c>
      <c r="B8" s="38" t="s">
        <v>59</v>
      </c>
      <c r="C8" s="2" t="s">
        <v>24</v>
      </c>
      <c r="D8" s="2" t="s">
        <v>60</v>
      </c>
      <c r="E8" s="3">
        <v>44232</v>
      </c>
      <c r="F8" s="3">
        <v>44255</v>
      </c>
      <c r="G8" s="5">
        <v>154806</v>
      </c>
      <c r="H8" s="31">
        <v>154806</v>
      </c>
      <c r="I8" s="24">
        <f t="shared" si="0"/>
        <v>0</v>
      </c>
    </row>
    <row r="9" spans="1:10">
      <c r="A9" s="1" t="s">
        <v>11</v>
      </c>
      <c r="B9" s="39" t="s">
        <v>64</v>
      </c>
      <c r="C9" s="2" t="s">
        <v>27</v>
      </c>
      <c r="D9" s="2">
        <v>22102727</v>
      </c>
      <c r="E9" s="3">
        <v>44333</v>
      </c>
      <c r="F9" s="3">
        <v>44272</v>
      </c>
      <c r="G9" s="5">
        <v>172333</v>
      </c>
      <c r="H9" s="29"/>
      <c r="I9" s="24">
        <f t="shared" si="0"/>
        <v>172333</v>
      </c>
    </row>
    <row r="10" spans="1:10">
      <c r="A10" s="1" t="s">
        <v>30</v>
      </c>
      <c r="B10" s="39" t="s">
        <v>62</v>
      </c>
      <c r="C10" s="2" t="s">
        <v>22</v>
      </c>
      <c r="D10" s="2">
        <v>7649333</v>
      </c>
      <c r="E10" s="3">
        <v>44258</v>
      </c>
      <c r="F10" s="3">
        <v>44258</v>
      </c>
      <c r="G10" s="5">
        <v>125944</v>
      </c>
      <c r="H10" s="29">
        <v>125944</v>
      </c>
      <c r="I10" s="24">
        <f t="shared" si="0"/>
        <v>0</v>
      </c>
    </row>
    <row r="11" spans="1:10">
      <c r="A11" s="1" t="s">
        <v>11</v>
      </c>
      <c r="B11" s="39" t="s">
        <v>65</v>
      </c>
      <c r="C11" s="2" t="s">
        <v>24</v>
      </c>
      <c r="D11" s="2"/>
      <c r="E11" s="3"/>
      <c r="F11" s="3"/>
      <c r="G11" s="5"/>
      <c r="H11" s="18"/>
      <c r="I11" s="24">
        <f t="shared" si="0"/>
        <v>0</v>
      </c>
      <c r="J11" t="s">
        <v>71</v>
      </c>
    </row>
    <row r="12" spans="1:10">
      <c r="A12" s="1" t="s">
        <v>30</v>
      </c>
      <c r="B12" s="39" t="s">
        <v>63</v>
      </c>
      <c r="C12" s="2" t="s">
        <v>57</v>
      </c>
      <c r="D12" s="2"/>
      <c r="E12" s="3"/>
      <c r="F12" s="3"/>
      <c r="G12" s="5"/>
      <c r="H12" s="18"/>
      <c r="I12" s="24">
        <f t="shared" si="0"/>
        <v>0</v>
      </c>
      <c r="J12" t="s">
        <v>71</v>
      </c>
    </row>
    <row r="13" spans="1:10">
      <c r="B13" s="37"/>
      <c r="C13" s="2"/>
      <c r="D13" s="2"/>
      <c r="E13" s="3"/>
      <c r="F13" s="3"/>
      <c r="G13" s="5"/>
      <c r="H13" s="18"/>
      <c r="I13" s="24">
        <f t="shared" si="0"/>
        <v>0</v>
      </c>
    </row>
    <row r="14" spans="1:10">
      <c r="B14" s="37"/>
      <c r="C14" s="2"/>
      <c r="D14" s="2"/>
      <c r="E14" s="3"/>
      <c r="F14" s="3"/>
      <c r="G14" s="5"/>
      <c r="H14" s="18"/>
      <c r="I14" s="24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G22" sqref="G22"/>
    </sheetView>
  </sheetViews>
  <sheetFormatPr baseColWidth="10" defaultRowHeight="15.75"/>
  <cols>
    <col min="1" max="1" width="19" style="1" bestFit="1" customWidth="1"/>
    <col min="2" max="2" width="16.125" customWidth="1"/>
    <col min="3" max="3" width="16.125" style="23" customWidth="1"/>
    <col min="4" max="4" width="13.375" style="1" bestFit="1" customWidth="1"/>
    <col min="5" max="6" width="15" style="1" customWidth="1"/>
    <col min="7" max="7" width="17.875" customWidth="1"/>
    <col min="8" max="8" width="16.25" customWidth="1"/>
    <col min="9" max="9" width="17.25" customWidth="1"/>
  </cols>
  <sheetData>
    <row r="2" spans="1:9">
      <c r="B2" s="6" t="s">
        <v>3</v>
      </c>
      <c r="C2" s="6" t="s">
        <v>10</v>
      </c>
      <c r="D2" s="6" t="s">
        <v>4</v>
      </c>
      <c r="E2" s="6" t="s">
        <v>5</v>
      </c>
      <c r="F2" s="6" t="s">
        <v>15</v>
      </c>
      <c r="G2" s="6" t="s">
        <v>7</v>
      </c>
      <c r="H2" s="6" t="s">
        <v>0</v>
      </c>
      <c r="I2" s="6" t="s">
        <v>1</v>
      </c>
    </row>
    <row r="3" spans="1:9">
      <c r="A3" s="63" t="s">
        <v>103</v>
      </c>
      <c r="B3" s="56" t="s">
        <v>104</v>
      </c>
      <c r="C3" s="65" t="s">
        <v>24</v>
      </c>
      <c r="D3" s="10" t="s">
        <v>105</v>
      </c>
      <c r="E3" s="22">
        <v>43425</v>
      </c>
      <c r="F3" s="22">
        <v>43425</v>
      </c>
      <c r="G3" s="19">
        <v>5759111</v>
      </c>
      <c r="H3" s="19">
        <v>5759111</v>
      </c>
      <c r="I3" s="26">
        <f t="shared" ref="I3:I5" si="0">G3-H3</f>
        <v>0</v>
      </c>
    </row>
    <row r="4" spans="1:9">
      <c r="A4" s="63"/>
      <c r="B4" s="64"/>
      <c r="C4" s="66"/>
      <c r="D4" s="10" t="s">
        <v>106</v>
      </c>
      <c r="E4" s="22">
        <v>43432</v>
      </c>
      <c r="F4" s="22">
        <v>43462</v>
      </c>
      <c r="G4" s="19">
        <v>2408408</v>
      </c>
      <c r="H4" s="19">
        <f>1700000</f>
        <v>1700000</v>
      </c>
      <c r="I4" s="26">
        <f t="shared" si="0"/>
        <v>708408</v>
      </c>
    </row>
    <row r="5" spans="1:9">
      <c r="A5" s="63"/>
      <c r="B5" s="57"/>
      <c r="C5" s="67"/>
      <c r="D5" s="10" t="s">
        <v>107</v>
      </c>
      <c r="E5" s="22">
        <v>43493</v>
      </c>
      <c r="F5" s="22">
        <v>43493</v>
      </c>
      <c r="G5" s="19">
        <v>-503950</v>
      </c>
      <c r="H5" s="19">
        <v>-503950</v>
      </c>
      <c r="I5" s="26">
        <f t="shared" si="0"/>
        <v>0</v>
      </c>
    </row>
    <row r="6" spans="1:9">
      <c r="A6" s="68" t="s">
        <v>101</v>
      </c>
      <c r="B6" s="56" t="s">
        <v>102</v>
      </c>
      <c r="C6" s="69" t="s">
        <v>24</v>
      </c>
      <c r="D6" s="2">
        <v>1965002221</v>
      </c>
      <c r="E6" s="3">
        <v>43517</v>
      </c>
      <c r="F6" s="3">
        <v>43517</v>
      </c>
      <c r="G6" s="19">
        <v>5240723</v>
      </c>
      <c r="H6" s="19">
        <v>5240723</v>
      </c>
      <c r="I6" s="26">
        <f>G6-H6</f>
        <v>0</v>
      </c>
    </row>
    <row r="7" spans="1:9">
      <c r="A7" s="68"/>
      <c r="B7" s="57"/>
      <c r="C7" s="70"/>
      <c r="D7" s="10">
        <v>1960005583</v>
      </c>
      <c r="E7" s="22">
        <v>43528</v>
      </c>
      <c r="F7" s="22">
        <v>43558</v>
      </c>
      <c r="G7" s="19">
        <v>1645996</v>
      </c>
      <c r="H7" s="49"/>
      <c r="I7" s="26">
        <f>G7-H7</f>
        <v>1645996</v>
      </c>
    </row>
    <row r="8" spans="1:9">
      <c r="A8" s="1" t="s">
        <v>108</v>
      </c>
      <c r="B8" s="21" t="s">
        <v>109</v>
      </c>
      <c r="C8" s="8" t="s">
        <v>27</v>
      </c>
      <c r="D8" s="2">
        <v>3810</v>
      </c>
      <c r="E8" s="3">
        <v>43798</v>
      </c>
      <c r="F8" s="3">
        <v>43798</v>
      </c>
      <c r="G8" s="24">
        <v>7391492</v>
      </c>
      <c r="H8" s="24">
        <v>6700000</v>
      </c>
      <c r="I8" s="26">
        <f t="shared" ref="I8:I10" si="1">G8-H8</f>
        <v>691492</v>
      </c>
    </row>
    <row r="9" spans="1:9">
      <c r="A9" s="68" t="s">
        <v>101</v>
      </c>
      <c r="B9" s="56" t="s">
        <v>110</v>
      </c>
      <c r="C9" s="69" t="s">
        <v>24</v>
      </c>
      <c r="D9" s="10" t="s">
        <v>111</v>
      </c>
      <c r="E9" s="10"/>
      <c r="F9" s="10"/>
      <c r="G9" s="26">
        <v>515820</v>
      </c>
      <c r="H9" s="26">
        <v>515820</v>
      </c>
      <c r="I9" s="26">
        <f t="shared" si="1"/>
        <v>0</v>
      </c>
    </row>
    <row r="10" spans="1:9">
      <c r="A10" s="68"/>
      <c r="B10" s="57"/>
      <c r="C10" s="70"/>
      <c r="D10" s="10">
        <v>2060012767</v>
      </c>
      <c r="E10" s="22">
        <v>43992</v>
      </c>
      <c r="F10" s="22">
        <v>44022</v>
      </c>
      <c r="G10" s="26">
        <v>525907</v>
      </c>
      <c r="H10" s="26"/>
      <c r="I10" s="26">
        <f t="shared" si="1"/>
        <v>525907</v>
      </c>
    </row>
    <row r="11" spans="1:9">
      <c r="A11" s="1" t="s">
        <v>13</v>
      </c>
      <c r="B11" s="33" t="s">
        <v>43</v>
      </c>
      <c r="C11" s="8" t="s">
        <v>24</v>
      </c>
      <c r="D11" s="2" t="s">
        <v>50</v>
      </c>
      <c r="E11" s="3">
        <v>44085</v>
      </c>
      <c r="F11" s="3">
        <v>44085</v>
      </c>
      <c r="G11" s="24">
        <v>1290222</v>
      </c>
      <c r="H11" s="24">
        <v>1290222</v>
      </c>
      <c r="I11" s="24">
        <f t="shared" ref="I11:I27" si="2">G11-H11</f>
        <v>0</v>
      </c>
    </row>
    <row r="12" spans="1:9">
      <c r="A12" s="1" t="s">
        <v>13</v>
      </c>
      <c r="B12" s="33" t="s">
        <v>42</v>
      </c>
      <c r="C12" s="8" t="s">
        <v>24</v>
      </c>
      <c r="D12" s="2" t="s">
        <v>49</v>
      </c>
      <c r="E12" s="3">
        <v>44074</v>
      </c>
      <c r="F12" s="3">
        <v>44074</v>
      </c>
      <c r="G12" s="24">
        <v>1236808</v>
      </c>
      <c r="H12" s="24">
        <v>1236808</v>
      </c>
      <c r="I12" s="24">
        <f t="shared" si="2"/>
        <v>0</v>
      </c>
    </row>
    <row r="13" spans="1:9">
      <c r="A13" s="1" t="s">
        <v>13</v>
      </c>
      <c r="B13" s="35" t="s">
        <v>45</v>
      </c>
      <c r="C13" s="8" t="s">
        <v>27</v>
      </c>
      <c r="D13" s="2" t="s">
        <v>48</v>
      </c>
      <c r="E13" s="3">
        <v>44074</v>
      </c>
      <c r="F13" s="3">
        <v>44074</v>
      </c>
      <c r="G13" s="24">
        <v>1556054</v>
      </c>
      <c r="H13" s="24">
        <v>1556054</v>
      </c>
      <c r="I13" s="24">
        <f t="shared" si="2"/>
        <v>0</v>
      </c>
    </row>
    <row r="14" spans="1:9">
      <c r="A14" s="1" t="s">
        <v>13</v>
      </c>
      <c r="B14" s="37" t="s">
        <v>46</v>
      </c>
      <c r="C14" s="8" t="s">
        <v>27</v>
      </c>
      <c r="D14" s="2">
        <v>1643</v>
      </c>
      <c r="E14" s="3">
        <v>44120</v>
      </c>
      <c r="F14" s="3">
        <v>44120</v>
      </c>
      <c r="G14" s="24">
        <v>1900730</v>
      </c>
      <c r="H14" s="24">
        <v>1900730</v>
      </c>
      <c r="I14" s="24">
        <f t="shared" si="2"/>
        <v>0</v>
      </c>
    </row>
    <row r="15" spans="1:9">
      <c r="A15" s="1" t="s">
        <v>13</v>
      </c>
      <c r="B15" s="37" t="s">
        <v>51</v>
      </c>
      <c r="C15" s="8" t="s">
        <v>24</v>
      </c>
      <c r="D15" s="2">
        <v>1757</v>
      </c>
      <c r="E15" s="3">
        <v>44188</v>
      </c>
      <c r="F15" s="3">
        <v>44188</v>
      </c>
      <c r="G15" s="24">
        <v>1165031</v>
      </c>
      <c r="H15" s="24">
        <v>1165031</v>
      </c>
      <c r="I15" s="24">
        <f t="shared" si="2"/>
        <v>0</v>
      </c>
    </row>
    <row r="16" spans="1:9">
      <c r="A16" s="1" t="s">
        <v>13</v>
      </c>
      <c r="B16" s="37" t="s">
        <v>54</v>
      </c>
      <c r="C16" s="8" t="s">
        <v>24</v>
      </c>
      <c r="D16" s="2">
        <v>1760</v>
      </c>
      <c r="E16" s="3">
        <v>44193</v>
      </c>
      <c r="F16" s="3">
        <v>44193</v>
      </c>
      <c r="G16" s="24">
        <v>971255</v>
      </c>
      <c r="H16" s="24">
        <v>971255</v>
      </c>
      <c r="I16" s="24">
        <f t="shared" si="2"/>
        <v>0</v>
      </c>
    </row>
    <row r="17" spans="1:10">
      <c r="A17" s="1" t="s">
        <v>13</v>
      </c>
      <c r="B17" s="37" t="s">
        <v>55</v>
      </c>
      <c r="C17" s="8" t="s">
        <v>27</v>
      </c>
      <c r="D17" s="2">
        <v>1756</v>
      </c>
      <c r="E17" s="3">
        <v>44188</v>
      </c>
      <c r="F17" s="3">
        <v>44188</v>
      </c>
      <c r="G17" s="24">
        <v>1593997</v>
      </c>
      <c r="H17" s="24">
        <v>1593997</v>
      </c>
      <c r="I17" s="24">
        <f t="shared" si="2"/>
        <v>0</v>
      </c>
    </row>
    <row r="18" spans="1:10">
      <c r="A18" s="1" t="s">
        <v>13</v>
      </c>
      <c r="B18" s="38" t="s">
        <v>56</v>
      </c>
      <c r="C18" s="8" t="s">
        <v>57</v>
      </c>
      <c r="D18" s="2">
        <v>1852</v>
      </c>
      <c r="E18" s="3">
        <v>44223</v>
      </c>
      <c r="F18" s="3">
        <v>44223</v>
      </c>
      <c r="G18" s="24">
        <v>4447204</v>
      </c>
      <c r="H18" s="24">
        <v>4447204</v>
      </c>
      <c r="I18" s="24">
        <f t="shared" si="2"/>
        <v>0</v>
      </c>
    </row>
    <row r="19" spans="1:10">
      <c r="A19" s="1" t="s">
        <v>13</v>
      </c>
      <c r="B19" s="41" t="s">
        <v>59</v>
      </c>
      <c r="C19" s="8" t="s">
        <v>24</v>
      </c>
      <c r="D19" s="2" t="s">
        <v>69</v>
      </c>
      <c r="E19" s="3">
        <v>44270</v>
      </c>
      <c r="F19" s="3">
        <v>44270</v>
      </c>
      <c r="G19" s="24">
        <v>1470945</v>
      </c>
      <c r="H19" s="24">
        <v>1470945</v>
      </c>
      <c r="I19" s="24">
        <f t="shared" si="2"/>
        <v>0</v>
      </c>
    </row>
    <row r="20" spans="1:10">
      <c r="A20" s="1" t="s">
        <v>13</v>
      </c>
      <c r="B20" s="41" t="s">
        <v>64</v>
      </c>
      <c r="C20" s="8" t="s">
        <v>27</v>
      </c>
      <c r="D20" s="2" t="s">
        <v>67</v>
      </c>
      <c r="E20" s="3">
        <v>44284</v>
      </c>
      <c r="F20" s="3">
        <v>44284</v>
      </c>
      <c r="G20" s="24">
        <v>3065912</v>
      </c>
      <c r="H20" s="24"/>
      <c r="I20" s="24">
        <f t="shared" si="2"/>
        <v>3065912</v>
      </c>
    </row>
    <row r="21" spans="1:10">
      <c r="A21" s="1" t="s">
        <v>13</v>
      </c>
      <c r="B21" s="41" t="s">
        <v>62</v>
      </c>
      <c r="C21" s="8" t="s">
        <v>22</v>
      </c>
      <c r="D21" s="2" t="s">
        <v>68</v>
      </c>
      <c r="E21" s="3">
        <v>44278</v>
      </c>
      <c r="F21" s="3">
        <v>44278</v>
      </c>
      <c r="G21" s="24">
        <v>1903008</v>
      </c>
      <c r="H21" s="24">
        <v>1744125</v>
      </c>
      <c r="I21" s="24">
        <f t="shared" si="2"/>
        <v>158883</v>
      </c>
      <c r="J21" t="s">
        <v>72</v>
      </c>
    </row>
    <row r="22" spans="1:10">
      <c r="A22" s="1" t="s">
        <v>13</v>
      </c>
      <c r="B22" s="41" t="s">
        <v>61</v>
      </c>
      <c r="C22" s="8" t="s">
        <v>24</v>
      </c>
      <c r="D22" s="2" t="s">
        <v>69</v>
      </c>
      <c r="E22" s="3">
        <v>44270</v>
      </c>
      <c r="F22" s="3">
        <v>44270</v>
      </c>
      <c r="G22" s="24">
        <v>1768422</v>
      </c>
      <c r="H22" s="24">
        <v>1470975</v>
      </c>
      <c r="I22" s="24">
        <f t="shared" si="2"/>
        <v>297447</v>
      </c>
      <c r="J22" t="s">
        <v>72</v>
      </c>
    </row>
    <row r="23" spans="1:10">
      <c r="A23" s="1" t="s">
        <v>13</v>
      </c>
      <c r="B23" s="41" t="s">
        <v>63</v>
      </c>
      <c r="C23" s="8" t="s">
        <v>57</v>
      </c>
      <c r="D23" s="2"/>
      <c r="E23" s="3"/>
      <c r="F23" s="2"/>
      <c r="G23" s="18"/>
      <c r="H23" s="18"/>
      <c r="I23" s="24">
        <f t="shared" si="2"/>
        <v>0</v>
      </c>
      <c r="J23" t="s">
        <v>71</v>
      </c>
    </row>
    <row r="24" spans="1:10">
      <c r="B24" s="41"/>
      <c r="C24" s="8"/>
      <c r="D24" s="2"/>
      <c r="E24" s="3"/>
      <c r="F24" s="2"/>
      <c r="G24" s="18"/>
      <c r="H24" s="18"/>
      <c r="I24" s="24">
        <f t="shared" si="2"/>
        <v>0</v>
      </c>
    </row>
    <row r="25" spans="1:10">
      <c r="B25" s="41"/>
      <c r="C25" s="8"/>
      <c r="D25" s="2"/>
      <c r="E25" s="3"/>
      <c r="F25" s="2"/>
      <c r="G25" s="18"/>
      <c r="H25" s="18"/>
      <c r="I25" s="24">
        <f t="shared" si="2"/>
        <v>0</v>
      </c>
    </row>
    <row r="26" spans="1:10">
      <c r="B26" s="41"/>
      <c r="C26" s="8"/>
      <c r="D26" s="2"/>
      <c r="E26" s="3"/>
      <c r="F26" s="2"/>
      <c r="G26" s="18"/>
      <c r="H26" s="18"/>
      <c r="I26" s="24">
        <f t="shared" si="2"/>
        <v>0</v>
      </c>
    </row>
    <row r="27" spans="1:10">
      <c r="B27" s="41"/>
      <c r="C27" s="8"/>
      <c r="D27" s="2"/>
      <c r="E27" s="3"/>
      <c r="F27" s="2"/>
      <c r="G27" s="18"/>
      <c r="H27" s="18"/>
      <c r="I27" s="24">
        <f t="shared" si="2"/>
        <v>0</v>
      </c>
    </row>
  </sheetData>
  <mergeCells count="9">
    <mergeCell ref="A3:A5"/>
    <mergeCell ref="B3:B5"/>
    <mergeCell ref="C3:C5"/>
    <mergeCell ref="A9:A10"/>
    <mergeCell ref="B9:B10"/>
    <mergeCell ref="C9:C10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I14"/>
  <sheetViews>
    <sheetView workbookViewId="0">
      <selection activeCell="E19" sqref="E19"/>
    </sheetView>
  </sheetViews>
  <sheetFormatPr baseColWidth="10" defaultRowHeight="15.75"/>
  <cols>
    <col min="2" max="2" width="15.375" customWidth="1"/>
    <col min="3" max="4" width="12.375" customWidth="1"/>
    <col min="5" max="5" width="14.25" customWidth="1"/>
    <col min="6" max="6" width="13.125" customWidth="1"/>
    <col min="7" max="7" width="16" customWidth="1"/>
    <col min="8" max="8" width="18" customWidth="1"/>
    <col min="9" max="9" width="15.125" customWidth="1"/>
  </cols>
  <sheetData>
    <row r="2" spans="2:9">
      <c r="E2" t="s">
        <v>57</v>
      </c>
    </row>
    <row r="4" spans="2:9">
      <c r="B4" s="6" t="s">
        <v>3</v>
      </c>
      <c r="C4" s="6" t="s">
        <v>4</v>
      </c>
      <c r="D4" s="6" t="s">
        <v>5</v>
      </c>
      <c r="E4" s="6" t="s">
        <v>15</v>
      </c>
      <c r="F4" s="6" t="s">
        <v>6</v>
      </c>
      <c r="G4" s="6" t="s">
        <v>7</v>
      </c>
      <c r="H4" s="6" t="s">
        <v>0</v>
      </c>
      <c r="I4" s="6" t="s">
        <v>1</v>
      </c>
    </row>
    <row r="5" spans="2:9">
      <c r="B5" s="21" t="s">
        <v>56</v>
      </c>
      <c r="C5" s="10">
        <v>115202</v>
      </c>
      <c r="D5" s="22">
        <v>44176</v>
      </c>
      <c r="E5" s="22" t="s">
        <v>58</v>
      </c>
      <c r="F5" s="27">
        <v>10473.94</v>
      </c>
      <c r="G5" s="5">
        <f t="shared" ref="G5:G9" si="0">F5*655.957</f>
        <v>6870454.2605800005</v>
      </c>
      <c r="H5" s="19">
        <v>6870454</v>
      </c>
      <c r="I5" s="19">
        <f t="shared" ref="I5:I9" si="1">G5-H5</f>
        <v>0.26058000046759844</v>
      </c>
    </row>
    <row r="6" spans="2:9">
      <c r="B6" s="39" t="s">
        <v>63</v>
      </c>
      <c r="C6" s="2">
        <v>103542</v>
      </c>
      <c r="D6" s="3">
        <v>44267</v>
      </c>
      <c r="E6" s="3">
        <v>44267</v>
      </c>
      <c r="F6" s="27">
        <v>2027.22</v>
      </c>
      <c r="G6" s="5">
        <f t="shared" si="0"/>
        <v>1329769.1495399999</v>
      </c>
      <c r="H6" s="5"/>
      <c r="I6" s="19">
        <f t="shared" si="1"/>
        <v>1329769.1495399999</v>
      </c>
    </row>
    <row r="7" spans="2:9">
      <c r="B7" s="38"/>
      <c r="C7" s="2"/>
      <c r="D7" s="3"/>
      <c r="E7" s="3"/>
      <c r="F7" s="4"/>
      <c r="G7" s="5">
        <f t="shared" si="0"/>
        <v>0</v>
      </c>
      <c r="H7" s="5"/>
      <c r="I7" s="19">
        <f t="shared" si="1"/>
        <v>0</v>
      </c>
    </row>
    <row r="8" spans="2:9">
      <c r="B8" s="38"/>
      <c r="C8" s="2"/>
      <c r="D8" s="28"/>
      <c r="E8" s="3"/>
      <c r="F8" s="4"/>
      <c r="G8" s="5">
        <f t="shared" si="0"/>
        <v>0</v>
      </c>
      <c r="H8" s="32"/>
      <c r="I8" s="24">
        <f t="shared" si="1"/>
        <v>0</v>
      </c>
    </row>
    <row r="9" spans="2:9">
      <c r="B9" s="38"/>
      <c r="C9" s="2"/>
      <c r="D9" s="28"/>
      <c r="E9" s="3"/>
      <c r="F9" s="4"/>
      <c r="G9" s="5">
        <f t="shared" si="0"/>
        <v>0</v>
      </c>
      <c r="H9" s="5"/>
      <c r="I9" s="26">
        <f t="shared" si="1"/>
        <v>0</v>
      </c>
    </row>
    <row r="14" spans="2:9">
      <c r="F14" s="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I6"/>
  <sheetViews>
    <sheetView workbookViewId="0">
      <selection activeCell="I29" sqref="I29"/>
    </sheetView>
  </sheetViews>
  <sheetFormatPr baseColWidth="10" defaultRowHeight="15.75"/>
  <cols>
    <col min="1" max="1" width="8.125" customWidth="1"/>
    <col min="2" max="2" width="15.625" customWidth="1"/>
    <col min="7" max="7" width="13.375" customWidth="1"/>
  </cols>
  <sheetData>
    <row r="2" spans="2:9">
      <c r="E2" t="s">
        <v>75</v>
      </c>
    </row>
    <row r="3" spans="2:9">
      <c r="B3" s="6" t="s">
        <v>3</v>
      </c>
      <c r="C3" s="6" t="s">
        <v>4</v>
      </c>
      <c r="D3" s="6" t="s">
        <v>5</v>
      </c>
      <c r="E3" s="6" t="s">
        <v>15</v>
      </c>
      <c r="F3" s="6" t="s">
        <v>6</v>
      </c>
      <c r="G3" s="6" t="s">
        <v>7</v>
      </c>
      <c r="H3" s="6" t="s">
        <v>0</v>
      </c>
      <c r="I3" s="6" t="s">
        <v>1</v>
      </c>
    </row>
    <row r="4" spans="2:9" ht="19.5" customHeight="1">
      <c r="B4" s="41" t="s">
        <v>73</v>
      </c>
      <c r="C4" s="10" t="s">
        <v>74</v>
      </c>
      <c r="D4" s="22">
        <v>43403</v>
      </c>
      <c r="E4" s="22">
        <v>43434</v>
      </c>
      <c r="F4" s="27"/>
      <c r="G4" s="45">
        <v>2500000</v>
      </c>
      <c r="H4" s="45">
        <v>0</v>
      </c>
      <c r="I4" s="45">
        <f>+G4-H4</f>
        <v>2500000</v>
      </c>
    </row>
    <row r="5" spans="2:9">
      <c r="B5" s="41"/>
      <c r="C5" s="2"/>
      <c r="D5" s="3"/>
      <c r="E5" s="3"/>
      <c r="F5" s="4"/>
      <c r="G5" s="5"/>
      <c r="H5" s="5"/>
      <c r="I5" s="19"/>
    </row>
    <row r="6" spans="2:9">
      <c r="B6" s="41"/>
      <c r="C6" s="2"/>
      <c r="D6" s="3"/>
      <c r="E6" s="3"/>
      <c r="F6" s="4"/>
      <c r="G6" s="5"/>
      <c r="H6" s="5"/>
      <c r="I6" s="24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I23"/>
  <sheetViews>
    <sheetView topLeftCell="A2" workbookViewId="0">
      <selection activeCell="N21" sqref="N21"/>
    </sheetView>
  </sheetViews>
  <sheetFormatPr baseColWidth="10" defaultRowHeight="15.75"/>
  <cols>
    <col min="1" max="1" width="11" style="1"/>
    <col min="2" max="2" width="17.625" customWidth="1"/>
    <col min="3" max="3" width="14.125" style="1" customWidth="1"/>
    <col min="4" max="4" width="14.625" style="1" bestFit="1" customWidth="1"/>
    <col min="5" max="6" width="12.875" style="1" customWidth="1"/>
    <col min="7" max="7" width="14" customWidth="1"/>
    <col min="8" max="8" width="13.875" customWidth="1"/>
    <col min="9" max="9" width="14.375" customWidth="1"/>
  </cols>
  <sheetData>
    <row r="2" spans="2:9">
      <c r="E2" s="1" t="s">
        <v>76</v>
      </c>
    </row>
    <row r="3" spans="2:9">
      <c r="B3" s="6" t="s">
        <v>3</v>
      </c>
      <c r="C3" s="6" t="s">
        <v>10</v>
      </c>
      <c r="D3" s="6" t="s">
        <v>4</v>
      </c>
      <c r="E3" s="6" t="s">
        <v>5</v>
      </c>
      <c r="F3" s="6" t="s">
        <v>15</v>
      </c>
      <c r="G3" s="6" t="s">
        <v>7</v>
      </c>
      <c r="H3" s="6" t="s">
        <v>0</v>
      </c>
      <c r="I3" s="6" t="s">
        <v>1</v>
      </c>
    </row>
    <row r="4" spans="2:9">
      <c r="B4" s="41"/>
      <c r="C4" s="2" t="s">
        <v>76</v>
      </c>
      <c r="D4" s="2" t="s">
        <v>78</v>
      </c>
      <c r="E4" s="3">
        <v>44175</v>
      </c>
      <c r="F4" s="3">
        <v>44220</v>
      </c>
      <c r="G4" s="5">
        <v>136427</v>
      </c>
      <c r="H4" s="43"/>
      <c r="I4" s="24">
        <f t="shared" ref="I4:I22" si="0">G4-H4</f>
        <v>136427</v>
      </c>
    </row>
    <row r="5" spans="2:9">
      <c r="B5" s="41"/>
      <c r="C5" s="2" t="s">
        <v>76</v>
      </c>
      <c r="D5" s="2" t="s">
        <v>79</v>
      </c>
      <c r="E5" s="3">
        <v>44176</v>
      </c>
      <c r="F5" s="3">
        <v>44221</v>
      </c>
      <c r="G5" s="5">
        <v>86420</v>
      </c>
      <c r="H5" s="44"/>
      <c r="I5" s="24">
        <f t="shared" si="0"/>
        <v>86420</v>
      </c>
    </row>
    <row r="6" spans="2:9">
      <c r="B6" s="41"/>
      <c r="C6" s="2" t="s">
        <v>76</v>
      </c>
      <c r="D6" s="2" t="s">
        <v>80</v>
      </c>
      <c r="E6" s="3">
        <v>44179</v>
      </c>
      <c r="F6" s="3">
        <v>44224</v>
      </c>
      <c r="G6" s="5">
        <v>76275</v>
      </c>
      <c r="H6" s="44"/>
      <c r="I6" s="24">
        <f t="shared" si="0"/>
        <v>76275</v>
      </c>
    </row>
    <row r="7" spans="2:9">
      <c r="B7" s="41"/>
      <c r="C7" s="2" t="s">
        <v>76</v>
      </c>
      <c r="D7" s="2" t="s">
        <v>81</v>
      </c>
      <c r="E7" s="3">
        <v>44182</v>
      </c>
      <c r="F7" s="3">
        <v>44227</v>
      </c>
      <c r="G7" s="5">
        <v>69398</v>
      </c>
      <c r="H7" s="44"/>
      <c r="I7" s="24">
        <f t="shared" si="0"/>
        <v>69398</v>
      </c>
    </row>
    <row r="8" spans="2:9">
      <c r="B8" s="41"/>
      <c r="C8" s="2" t="s">
        <v>76</v>
      </c>
      <c r="D8" s="2" t="s">
        <v>82</v>
      </c>
      <c r="E8" s="3">
        <v>44182</v>
      </c>
      <c r="F8" s="3">
        <v>44227</v>
      </c>
      <c r="G8" s="5">
        <v>245942</v>
      </c>
      <c r="H8" s="40"/>
      <c r="I8" s="24">
        <f t="shared" si="0"/>
        <v>245942</v>
      </c>
    </row>
    <row r="9" spans="2:9">
      <c r="B9" s="41"/>
      <c r="C9" s="2" t="s">
        <v>76</v>
      </c>
      <c r="D9" s="2" t="s">
        <v>83</v>
      </c>
      <c r="E9" s="3">
        <v>44187</v>
      </c>
      <c r="F9" s="3">
        <v>44233</v>
      </c>
      <c r="G9" s="5">
        <v>349894</v>
      </c>
      <c r="H9" s="31"/>
      <c r="I9" s="24">
        <f t="shared" si="0"/>
        <v>349894</v>
      </c>
    </row>
    <row r="10" spans="2:9">
      <c r="B10" s="41"/>
      <c r="C10" s="2" t="s">
        <v>76</v>
      </c>
      <c r="D10" s="2" t="s">
        <v>84</v>
      </c>
      <c r="E10" s="3">
        <v>44201</v>
      </c>
      <c r="F10" s="3">
        <v>44247</v>
      </c>
      <c r="G10" s="5">
        <v>439637</v>
      </c>
      <c r="H10" s="29"/>
      <c r="I10" s="24">
        <f t="shared" si="0"/>
        <v>439637</v>
      </c>
    </row>
    <row r="11" spans="2:9">
      <c r="B11" s="41"/>
      <c r="C11" s="2" t="s">
        <v>76</v>
      </c>
      <c r="D11" s="2" t="s">
        <v>85</v>
      </c>
      <c r="E11" s="3">
        <v>44202</v>
      </c>
      <c r="F11" s="3">
        <v>44248</v>
      </c>
      <c r="G11" s="5">
        <v>70644</v>
      </c>
      <c r="H11" s="29"/>
      <c r="I11" s="24">
        <f t="shared" si="0"/>
        <v>70644</v>
      </c>
    </row>
    <row r="12" spans="2:9">
      <c r="B12" s="41"/>
      <c r="C12" s="2" t="s">
        <v>76</v>
      </c>
      <c r="D12" s="2" t="s">
        <v>86</v>
      </c>
      <c r="E12" s="3">
        <v>44208</v>
      </c>
      <c r="F12" s="3">
        <v>44254</v>
      </c>
      <c r="G12" s="5">
        <v>26646</v>
      </c>
      <c r="H12" s="18"/>
      <c r="I12" s="24">
        <f t="shared" si="0"/>
        <v>26646</v>
      </c>
    </row>
    <row r="13" spans="2:9">
      <c r="B13" s="41"/>
      <c r="C13" s="2" t="s">
        <v>76</v>
      </c>
      <c r="D13" s="2" t="s">
        <v>87</v>
      </c>
      <c r="E13" s="3">
        <v>44209</v>
      </c>
      <c r="F13" s="3">
        <v>44255</v>
      </c>
      <c r="G13" s="5">
        <v>370921</v>
      </c>
      <c r="H13" s="18"/>
      <c r="I13" s="24">
        <f t="shared" si="0"/>
        <v>370921</v>
      </c>
    </row>
    <row r="14" spans="2:9">
      <c r="B14" s="41"/>
      <c r="C14" s="2" t="s">
        <v>76</v>
      </c>
      <c r="D14" s="2" t="s">
        <v>88</v>
      </c>
      <c r="E14" s="3">
        <v>44209</v>
      </c>
      <c r="F14" s="3">
        <v>44255</v>
      </c>
      <c r="G14" s="5">
        <v>106207</v>
      </c>
      <c r="H14" s="18"/>
      <c r="I14" s="24">
        <f t="shared" si="0"/>
        <v>106207</v>
      </c>
    </row>
    <row r="15" spans="2:9">
      <c r="B15" s="41"/>
      <c r="C15" s="2" t="s">
        <v>76</v>
      </c>
      <c r="D15" s="2" t="s">
        <v>89</v>
      </c>
      <c r="E15" s="3">
        <v>44215</v>
      </c>
      <c r="F15" s="3">
        <v>44261</v>
      </c>
      <c r="G15" s="5">
        <v>153327</v>
      </c>
      <c r="H15" s="18"/>
      <c r="I15" s="24">
        <f t="shared" si="0"/>
        <v>153327</v>
      </c>
    </row>
    <row r="16" spans="2:9">
      <c r="B16" s="41"/>
      <c r="C16" s="2" t="s">
        <v>76</v>
      </c>
      <c r="D16" s="2" t="s">
        <v>90</v>
      </c>
      <c r="E16" s="3">
        <v>44232</v>
      </c>
      <c r="F16" s="3">
        <v>44275</v>
      </c>
      <c r="G16" s="5">
        <v>432328</v>
      </c>
      <c r="H16" s="18"/>
      <c r="I16" s="24">
        <f t="shared" si="0"/>
        <v>432328</v>
      </c>
    </row>
    <row r="17" spans="2:9">
      <c r="B17" s="41"/>
      <c r="C17" s="2" t="s">
        <v>76</v>
      </c>
      <c r="D17" s="2" t="s">
        <v>91</v>
      </c>
      <c r="E17" s="3">
        <v>44237</v>
      </c>
      <c r="F17" s="3">
        <v>44280</v>
      </c>
      <c r="G17" s="5">
        <v>724639</v>
      </c>
      <c r="H17" s="18"/>
      <c r="I17" s="24">
        <f t="shared" si="0"/>
        <v>724639</v>
      </c>
    </row>
    <row r="18" spans="2:9">
      <c r="B18" s="41"/>
      <c r="C18" s="2" t="s">
        <v>76</v>
      </c>
      <c r="D18" s="2" t="s">
        <v>92</v>
      </c>
      <c r="E18" s="3">
        <v>44245</v>
      </c>
      <c r="F18" s="3">
        <v>44288</v>
      </c>
      <c r="G18" s="5">
        <v>494024</v>
      </c>
      <c r="H18" s="18"/>
      <c r="I18" s="24">
        <f t="shared" si="0"/>
        <v>494024</v>
      </c>
    </row>
    <row r="19" spans="2:9">
      <c r="B19" s="41"/>
      <c r="C19" s="2" t="s">
        <v>76</v>
      </c>
      <c r="D19" s="2" t="s">
        <v>93</v>
      </c>
      <c r="E19" s="3">
        <v>44245</v>
      </c>
      <c r="F19" s="3">
        <v>44288</v>
      </c>
      <c r="G19" s="5">
        <v>235876</v>
      </c>
      <c r="H19" s="18"/>
      <c r="I19" s="24">
        <f t="shared" si="0"/>
        <v>235876</v>
      </c>
    </row>
    <row r="20" spans="2:9">
      <c r="B20" s="41"/>
      <c r="C20" s="2" t="s">
        <v>76</v>
      </c>
      <c r="D20" s="2" t="s">
        <v>94</v>
      </c>
      <c r="E20" s="3">
        <v>44246</v>
      </c>
      <c r="F20" s="3">
        <v>44289</v>
      </c>
      <c r="G20" s="5">
        <v>58448</v>
      </c>
      <c r="H20" s="18"/>
      <c r="I20" s="24">
        <f t="shared" si="0"/>
        <v>58448</v>
      </c>
    </row>
    <row r="21" spans="2:9">
      <c r="B21" s="41"/>
      <c r="C21" s="2" t="s">
        <v>76</v>
      </c>
      <c r="D21" s="2" t="s">
        <v>95</v>
      </c>
      <c r="E21" s="3">
        <v>44249</v>
      </c>
      <c r="F21" s="3">
        <v>44292</v>
      </c>
      <c r="G21" s="5">
        <v>108607</v>
      </c>
      <c r="H21" s="18"/>
      <c r="I21" s="24">
        <f t="shared" si="0"/>
        <v>108607</v>
      </c>
    </row>
    <row r="22" spans="2:9">
      <c r="B22" s="41"/>
      <c r="C22" s="2" t="s">
        <v>76</v>
      </c>
      <c r="D22" s="2" t="s">
        <v>96</v>
      </c>
      <c r="E22" s="3">
        <v>44271</v>
      </c>
      <c r="F22" s="3">
        <v>44317</v>
      </c>
      <c r="G22" s="5">
        <v>182161</v>
      </c>
      <c r="H22" s="18"/>
      <c r="I22" s="24">
        <f t="shared" si="0"/>
        <v>182161</v>
      </c>
    </row>
    <row r="23" spans="2:9">
      <c r="B23" s="50" t="s">
        <v>77</v>
      </c>
      <c r="C23" s="51"/>
      <c r="D23" s="51"/>
      <c r="E23" s="51"/>
      <c r="F23" s="52"/>
      <c r="G23" s="46">
        <f>SUM(G4:G22)</f>
        <v>4367821</v>
      </c>
      <c r="H23" s="18"/>
      <c r="I23" s="46">
        <f>SUM(I4:I22)</f>
        <v>4367821</v>
      </c>
    </row>
  </sheetData>
  <mergeCells count="1">
    <mergeCell ref="B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FABORY</vt:lpstr>
      <vt:lpstr>CHAVESBAO</vt:lpstr>
      <vt:lpstr>INDEX</vt:lpstr>
      <vt:lpstr>TENTE</vt:lpstr>
      <vt:lpstr>TRANSPORTEUR</vt:lpstr>
      <vt:lpstr>TRANSITAIRE</vt:lpstr>
      <vt:lpstr>INOXMARE</vt:lpstr>
      <vt:lpstr>BERNABE</vt:lpstr>
      <vt:lpstr>SIDECI</vt:lpstr>
      <vt:lpstr>CMID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Pilou</dc:creator>
  <cp:lastModifiedBy>Tanoh AHONON</cp:lastModifiedBy>
  <cp:lastPrinted>2016-09-02T17:50:26Z</cp:lastPrinted>
  <dcterms:created xsi:type="dcterms:W3CDTF">2015-10-01T07:18:44Z</dcterms:created>
  <dcterms:modified xsi:type="dcterms:W3CDTF">2021-04-06T09:46:12Z</dcterms:modified>
</cp:coreProperties>
</file>