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definedNames>
    <definedName name="_xlnm.Print_Area" localSheetId="1">'EXTRAIT DE COMPTE JANV 2021'!$A$1:$G$37</definedName>
    <definedName name="_xlnm.Print_Area" localSheetId="0">RAPPROCHEMENT!$A$1:$J$103</definedName>
  </definedNames>
  <calcPr calcId="152511"/>
</workbook>
</file>

<file path=xl/calcChain.xml><?xml version="1.0" encoding="utf-8"?>
<calcChain xmlns="http://schemas.openxmlformats.org/spreadsheetml/2006/main">
  <c r="D78" i="1" l="1"/>
  <c r="D42" i="1"/>
  <c r="D41" i="1"/>
  <c r="D40" i="1"/>
  <c r="D39" i="1"/>
  <c r="D38" i="1"/>
  <c r="D37" i="1"/>
  <c r="D36" i="1"/>
  <c r="D35" i="1"/>
  <c r="D34" i="1"/>
  <c r="D22" i="1"/>
  <c r="J78" i="1"/>
  <c r="J42" i="1"/>
  <c r="J41" i="1"/>
  <c r="J40" i="1"/>
  <c r="J39" i="1"/>
  <c r="J38" i="1"/>
  <c r="J37" i="1"/>
  <c r="J36" i="1"/>
  <c r="J35" i="1"/>
  <c r="J34" i="1"/>
  <c r="J22" i="1"/>
  <c r="E10" i="1" l="1"/>
  <c r="J99" i="1" l="1"/>
  <c r="I99" i="1"/>
  <c r="I100" i="1" l="1"/>
  <c r="J108" i="1" l="1"/>
  <c r="J112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99" i="1" l="1"/>
  <c r="E99" i="1" l="1"/>
  <c r="D100" i="1" s="1"/>
  <c r="G101" i="1" s="1"/>
  <c r="J103" i="1"/>
  <c r="I102" i="1" l="1"/>
</calcChain>
</file>

<file path=xl/comments1.xml><?xml version="1.0" encoding="utf-8"?>
<comments xmlns="http://schemas.openxmlformats.org/spreadsheetml/2006/main">
  <authors>
    <author>Tanoh AHONON</author>
  </authors>
  <commentList>
    <comment ref="J112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<sst xmlns="http://schemas.openxmlformats.org/spreadsheetml/2006/main" count="413" uniqueCount="131">
  <si>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</si>
  <si>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</si>
  <si>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</si>
  <si>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</si>
  <si>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</si>
  <si>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</si>
  <si>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</si>
  <si>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</si>
  <si>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</si>
  <si>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</si>
  <si>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</si>
  <si>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</si>
  <si>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</si>
  <si>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</si>
  <si>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</si>
  <si>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</si>
  <si>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</si>
  <si>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</si>
  <si>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</si>
  <si>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</si>
  <si>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</si>
  <si>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</si>
  <si>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</si>
  <si>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</si>
  <si>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</si>
  <si>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</si>
  <si>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</si>
  <si>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</si>
  <si>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</si>
  <si>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</si>
  <si>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</si>
  <si>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</si>
  <si>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</si>
  <si>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</si>
  <si>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</si>
  <si>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</si>
  <si>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</si>
  <si>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</si>
  <si>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</si>
  <si>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</si>
  <si>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</si>
  <si>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</si>
  <si>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</si>
  <si>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</si>
  <si>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</si>
  <si>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</si>
  <si>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</si>
  <si>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</si>
  <si>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</si>
  <si>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</si>
  <si>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</si>
  <si>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</si>
  <si>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</si>
  <si>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</si>
  <si>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</si>
  <si>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</si>
  <si>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</si>
  <si>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</si>
  <si>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 xml:space="preserve">                    Solde au 31/12/23</t>
  </si>
  <si>
    <t>Salaires Dec 2023</t>
  </si>
  <si>
    <t>Frais Virement Salaires</t>
  </si>
  <si>
    <t>Vir NESTLE</t>
  </si>
  <si>
    <t>Rem Chq EXAT</t>
  </si>
  <si>
    <t>Vir SOCIETE AFRICAINE DE CACAO</t>
  </si>
  <si>
    <t>chq Impaye</t>
  </si>
  <si>
    <t>Vir EBUTRANS Dossier Douane 23-1747 MAURIN</t>
  </si>
  <si>
    <t>Frais Remise Import Dossier 23002055</t>
  </si>
  <si>
    <t>reglement Remise Import Dossier 23002055</t>
  </si>
  <si>
    <t>Rem chq ARIBAT</t>
  </si>
  <si>
    <t>Rem chq SOCIETE IVOIRE DE BETON</t>
  </si>
  <si>
    <t>Rem chq ICO SOUDURE</t>
  </si>
  <si>
    <t>Rem chq INEXENCE</t>
  </si>
  <si>
    <t>Rem chq FRANCETRUCK</t>
  </si>
  <si>
    <t>Rem chq RMI</t>
  </si>
  <si>
    <t>Chq Impots Loyer Nov-Dec 2023</t>
  </si>
  <si>
    <t>Vir CARGILL COCOA</t>
  </si>
  <si>
    <t>Vir SIDAM Assurance 2024</t>
  </si>
  <si>
    <t>Vir CMID 595-21316S023/0605</t>
  </si>
  <si>
    <t>Vir SIDECI FT147334-FT147453/0666-FT147534/0754-FT147540/0760</t>
  </si>
  <si>
    <t>Vir SOFID 4074-4104</t>
  </si>
  <si>
    <t>Vir CENTRIMEX VITF305101-VITF305109</t>
  </si>
  <si>
    <t>Vir EBUTRANS 23319R009/00450-495</t>
  </si>
  <si>
    <t>Vir ETS IMP 21-N077/0000856</t>
  </si>
  <si>
    <t>Vir MEDIAROCH 21316IO46/112</t>
  </si>
  <si>
    <t>Vir INOXMARE</t>
  </si>
  <si>
    <t>Vir RNANO</t>
  </si>
  <si>
    <t>Vir Impots</t>
  </si>
  <si>
    <t>Rem chq SOTACI</t>
  </si>
  <si>
    <t>Rem Chq NUTRI FOOD INDUSTRY</t>
  </si>
  <si>
    <t>Rem chq NP GANDOUR</t>
  </si>
  <si>
    <t>Rem chq RAZEL</t>
  </si>
  <si>
    <t>Rem chq SICMA</t>
  </si>
  <si>
    <t>Rem chq BOUUYGUES E</t>
  </si>
  <si>
    <t>Rem chq ECO-EBURNIE</t>
  </si>
  <si>
    <t>Rem chq CEMOI CI</t>
  </si>
  <si>
    <t>Chq CIE Oct - Dec 2023</t>
  </si>
  <si>
    <t>Chq NERE Loyer Jan 2024</t>
  </si>
  <si>
    <t>Vir SOCIETE DES MINES D ITY</t>
  </si>
  <si>
    <t>Frais DGI</t>
  </si>
  <si>
    <t>Vir GIE GEMACI</t>
  </si>
  <si>
    <t>Rem chq EUROLAIT</t>
  </si>
  <si>
    <t>Rem chq PALMAFRIQUE</t>
  </si>
  <si>
    <t>Rem chq FTCI</t>
  </si>
  <si>
    <t>Rem chq LES ACIERIES DE CI</t>
  </si>
  <si>
    <t>Rem chq HYDROPLAST</t>
  </si>
  <si>
    <t>Rem chq SIPEF CI</t>
  </si>
  <si>
    <t>Rem chq ATOU</t>
  </si>
  <si>
    <t>Rem chq LOGIS CI</t>
  </si>
  <si>
    <t>Rem chq LAVISO</t>
  </si>
  <si>
    <t>Rem chq SIDECI</t>
  </si>
  <si>
    <t>Vir LA FERME DE BEOUMI</t>
  </si>
  <si>
    <t>Rem chq SKCI</t>
  </si>
  <si>
    <t>Vir EIFFAGE</t>
  </si>
  <si>
    <t>Vir EBUTRANS Dossier Douane 23-1751 TENTE</t>
  </si>
  <si>
    <t>Chq Impaye</t>
  </si>
  <si>
    <t>Rem chq SOGB</t>
  </si>
  <si>
    <t>Rem chq URBANIA EDI CI</t>
  </si>
  <si>
    <t>Rem chq USICHROM</t>
  </si>
  <si>
    <t>Rem chq COCITAM</t>
  </si>
  <si>
    <t>Rem chq SOUDOTEC</t>
  </si>
  <si>
    <t>Rem chq SUCAF CI</t>
  </si>
  <si>
    <t>Rem chq PRO LOGISTICS</t>
  </si>
  <si>
    <t>Cotisation Compte SOS</t>
  </si>
  <si>
    <t>DI</t>
  </si>
  <si>
    <t>Interets Debiteurs</t>
  </si>
  <si>
    <t>Rem Chq xxx</t>
  </si>
  <si>
    <t>Salaires Jan 2024</t>
  </si>
  <si>
    <t>Chq CNPS 4eme trimestre 2023</t>
  </si>
  <si>
    <t>Agios du 31/12 au 31/01/24</t>
  </si>
  <si>
    <t xml:space="preserve">                    Solde au 31/01/24</t>
  </si>
  <si>
    <t>Remb ASSOCIES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</si>
</sst>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8" fontId="0" fillId="0" borderId="19" xfId="0" applyNumberFormat="1" applyBorder="1"/>
    <xf numFmtId="49" fontId="0" fillId="0" borderId="19" xfId="0" applyNumberFormat="1" applyBorder="1"/>
    <xf numFmtId="169" fontId="0" fillId="0" borderId="19" xfId="0" applyNumberFormat="1" applyBorder="1"/>
    <xf numFmtId="0" fontId="4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left"/>
    </xf>
    <xf numFmtId="43" fontId="5" fillId="0" borderId="21" xfId="1" applyFont="1" applyFill="1" applyBorder="1" applyAlignment="1">
      <alignment horizontal="center"/>
    </xf>
    <xf numFmtId="164" fontId="8" fillId="0" borderId="21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/>
    </xf>
    <xf numFmtId="43" fontId="9" fillId="0" borderId="21" xfId="1" applyFont="1" applyFill="1" applyBorder="1" applyAlignment="1" applyProtection="1">
      <alignment horizontal="right" vertical="center"/>
      <protection locked="0"/>
    </xf>
    <xf numFmtId="165" fontId="11" fillId="0" borderId="2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/>
    <xf numFmtId="164" fontId="10" fillId="0" borderId="22" xfId="1" applyNumberFormat="1" applyFont="1" applyFill="1" applyBorder="1"/>
    <xf numFmtId="168" fontId="0" fillId="0" borderId="23" xfId="0" applyNumberFormat="1" applyBorder="1"/>
    <xf numFmtId="169" fontId="0" fillId="0" borderId="23" xfId="0" applyNumberFormat="1" applyBorder="1"/>
    <xf numFmtId="49" fontId="19" fillId="0" borderId="19" xfId="0" applyNumberFormat="1" applyFont="1" applyBorder="1"/>
    <xf numFmtId="0" fontId="7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0" fillId="0" borderId="26" xfId="0" applyBorder="1"/>
    <xf numFmtId="49" fontId="0" fillId="0" borderId="13" xfId="0" applyNumberFormat="1" applyBorder="1"/>
    <xf numFmtId="49" fontId="0" fillId="0" borderId="23" xfId="0" applyNumberFormat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0"/>
  <sheetViews>
    <sheetView tabSelected="1" workbookViewId="0">
      <selection activeCell="G3" sqref="G3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2" t="s">
        <v>0</v>
      </c>
      <c r="B1" s="82"/>
      <c r="C1" s="82"/>
      <c r="D1" s="82"/>
      <c r="E1" s="82"/>
      <c r="F1" s="82"/>
      <c r="G1" s="82"/>
      <c r="H1" s="45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3" t="s">
        <v>14</v>
      </c>
      <c r="D3" s="84"/>
      <c r="E3" s="85"/>
      <c r="F3" s="3"/>
      <c r="G3" s="12"/>
      <c r="H3" s="8"/>
    </row>
    <row r="4" spans="1:11" ht="15">
      <c r="A4" s="13" t="s">
        <v>2</v>
      </c>
      <c r="B4" s="14"/>
      <c r="C4" s="86">
        <v>52110000</v>
      </c>
      <c r="D4" s="86"/>
      <c r="E4" s="15"/>
      <c r="F4" s="3"/>
      <c r="G4" s="3"/>
      <c r="H4" s="8"/>
    </row>
    <row r="5" spans="1:11" ht="16.5" thickBot="1">
      <c r="A5" s="16" t="s">
        <v>3</v>
      </c>
      <c r="B5" s="17"/>
      <c r="C5" s="87">
        <v>45292</v>
      </c>
      <c r="D5" s="87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2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1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1" ht="15.75">
      <c r="A10" s="60" t="s">
        <v>58</v>
      </c>
      <c r="B10" s="61"/>
      <c r="C10" s="61"/>
      <c r="D10" s="62"/>
      <c r="E10" s="63">
        <f>+I10</f>
        <v>-2354074</v>
      </c>
      <c r="F10" s="60" t="s">
        <v>58</v>
      </c>
      <c r="G10" s="61"/>
      <c r="H10" s="64"/>
      <c r="I10" s="63">
        <v>-2354074</v>
      </c>
      <c r="J10" s="65"/>
    </row>
    <row r="11" spans="1:11">
      <c r="A11" s="66" t="s">
        <v>13</v>
      </c>
      <c r="B11" s="67"/>
      <c r="C11" s="68"/>
      <c r="D11" s="70"/>
      <c r="E11" s="70"/>
      <c r="F11" s="66" t="s">
        <v>13</v>
      </c>
      <c r="G11" s="67"/>
      <c r="H11" s="68"/>
      <c r="I11" s="69"/>
      <c r="J11" s="70"/>
    </row>
    <row r="12" spans="1:11" ht="15">
      <c r="A12" s="57">
        <v>45293</v>
      </c>
      <c r="B12" s="73" t="s">
        <v>59</v>
      </c>
      <c r="C12" s="73" t="s">
        <v>59</v>
      </c>
      <c r="D12" s="59">
        <v>1000000</v>
      </c>
      <c r="E12" s="59"/>
      <c r="F12" s="57">
        <v>45293</v>
      </c>
      <c r="G12" s="73" t="s">
        <v>130</v>
      </c>
      <c r="H12" s="73" t="s">
        <v>130</v>
      </c>
      <c r="I12" s="59"/>
      <c r="J12" s="59">
        <v>1000000</v>
      </c>
      <c r="K12" s="52"/>
    </row>
    <row r="13" spans="1:11" ht="15">
      <c r="A13" s="57">
        <v>45293</v>
      </c>
      <c r="B13" s="58" t="s">
        <v>60</v>
      </c>
      <c r="C13" s="58" t="s">
        <v>60</v>
      </c>
      <c r="D13" s="59">
        <v>138</v>
      </c>
      <c r="E13" s="59"/>
      <c r="F13" s="57">
        <v>45293</v>
      </c>
      <c r="G13" s="58" t="s">
        <v>60</v>
      </c>
      <c r="H13" s="58" t="s">
        <v>60</v>
      </c>
      <c r="I13" s="59"/>
      <c r="J13" s="59">
        <v>138</v>
      </c>
      <c r="K13" s="52"/>
    </row>
    <row r="14" spans="1:11" ht="15">
      <c r="A14" s="57">
        <v>45293</v>
      </c>
      <c r="B14" s="73" t="s">
        <v>59</v>
      </c>
      <c r="C14" s="73" t="s">
        <v>59</v>
      </c>
      <c r="D14" s="59">
        <v>3334344</v>
      </c>
      <c r="E14" s="59"/>
      <c r="F14" s="57">
        <v>45293</v>
      </c>
      <c r="G14" s="73" t="s">
        <v>59</v>
      </c>
      <c r="H14" s="73" t="s">
        <v>59</v>
      </c>
      <c r="I14" s="59"/>
      <c r="J14" s="59">
        <v>3334344</v>
      </c>
      <c r="K14" s="52"/>
    </row>
    <row r="15" spans="1:11" ht="15">
      <c r="A15" s="57">
        <v>45293</v>
      </c>
      <c r="B15" s="58" t="s">
        <v>60</v>
      </c>
      <c r="C15" s="58" t="s">
        <v>60</v>
      </c>
      <c r="D15" s="59">
        <v>275</v>
      </c>
      <c r="E15" s="59"/>
      <c r="F15" s="57">
        <v>45293</v>
      </c>
      <c r="G15" s="58" t="s">
        <v>60</v>
      </c>
      <c r="H15" s="58" t="s">
        <v>60</v>
      </c>
      <c r="I15" s="59"/>
      <c r="J15" s="59">
        <v>275</v>
      </c>
      <c r="K15" s="52"/>
    </row>
    <row r="16" spans="1:11" ht="15">
      <c r="A16" s="57">
        <v>45293</v>
      </c>
      <c r="B16" s="58" t="s">
        <v>61</v>
      </c>
      <c r="C16" s="58" t="s">
        <v>61</v>
      </c>
      <c r="D16" s="59"/>
      <c r="E16" s="59">
        <v>548140</v>
      </c>
      <c r="F16" s="57">
        <v>45293</v>
      </c>
      <c r="G16" s="58" t="s">
        <v>61</v>
      </c>
      <c r="H16" s="58" t="s">
        <v>61</v>
      </c>
      <c r="I16" s="59">
        <v>548140</v>
      </c>
      <c r="J16" s="59"/>
      <c r="K16" s="52"/>
    </row>
    <row r="17" spans="1:11" ht="15">
      <c r="A17" s="57">
        <v>45293</v>
      </c>
      <c r="B17" s="58" t="s">
        <v>62</v>
      </c>
      <c r="C17" s="58" t="s">
        <v>62</v>
      </c>
      <c r="D17" s="59"/>
      <c r="E17" s="59">
        <v>248007</v>
      </c>
      <c r="F17" s="57">
        <v>45293</v>
      </c>
      <c r="G17" s="58" t="s">
        <v>62</v>
      </c>
      <c r="H17" s="58" t="s">
        <v>62</v>
      </c>
      <c r="I17" s="59">
        <v>248007</v>
      </c>
      <c r="J17" s="59"/>
      <c r="K17" s="52"/>
    </row>
    <row r="18" spans="1:11" ht="15">
      <c r="A18" s="57">
        <v>45293</v>
      </c>
      <c r="B18" s="58" t="s">
        <v>62</v>
      </c>
      <c r="C18" s="58" t="s">
        <v>62</v>
      </c>
      <c r="D18" s="59"/>
      <c r="E18" s="59">
        <v>19360</v>
      </c>
      <c r="F18" s="57">
        <v>45293</v>
      </c>
      <c r="G18" s="58" t="s">
        <v>62</v>
      </c>
      <c r="H18" s="58" t="s">
        <v>62</v>
      </c>
      <c r="I18" s="59">
        <v>19360</v>
      </c>
      <c r="J18" s="59"/>
      <c r="K18" s="52"/>
    </row>
    <row r="19" spans="1:11" ht="15">
      <c r="A19" s="57">
        <v>45293</v>
      </c>
      <c r="B19" s="58" t="s">
        <v>62</v>
      </c>
      <c r="C19" s="58" t="s">
        <v>62</v>
      </c>
      <c r="D19" s="59"/>
      <c r="E19" s="59">
        <v>51401</v>
      </c>
      <c r="F19" s="57">
        <v>45293</v>
      </c>
      <c r="G19" s="58" t="s">
        <v>62</v>
      </c>
      <c r="H19" s="58" t="s">
        <v>62</v>
      </c>
      <c r="I19" s="59">
        <v>51401</v>
      </c>
      <c r="J19" s="59"/>
      <c r="K19" s="52"/>
    </row>
    <row r="20" spans="1:11" ht="15">
      <c r="A20" s="57">
        <v>45293</v>
      </c>
      <c r="B20" s="58" t="s">
        <v>63</v>
      </c>
      <c r="C20" s="58" t="s">
        <v>63</v>
      </c>
      <c r="D20" s="59"/>
      <c r="E20" s="59">
        <v>1877014</v>
      </c>
      <c r="F20" s="57">
        <v>45293</v>
      </c>
      <c r="G20" s="58" t="s">
        <v>63</v>
      </c>
      <c r="H20" s="58" t="s">
        <v>63</v>
      </c>
      <c r="I20" s="59">
        <v>1877014</v>
      </c>
      <c r="J20" s="59"/>
      <c r="K20" s="52"/>
    </row>
    <row r="21" spans="1:11" ht="15">
      <c r="A21" s="57">
        <v>45294</v>
      </c>
      <c r="B21" s="58" t="s">
        <v>64</v>
      </c>
      <c r="C21" s="58" t="s">
        <v>64</v>
      </c>
      <c r="D21" s="59">
        <v>378130</v>
      </c>
      <c r="E21" s="59"/>
      <c r="F21" s="57">
        <v>45294</v>
      </c>
      <c r="G21" s="58" t="s">
        <v>64</v>
      </c>
      <c r="H21" s="58" t="s">
        <v>64</v>
      </c>
      <c r="I21" s="59"/>
      <c r="J21" s="59">
        <v>378130</v>
      </c>
      <c r="K21" s="52"/>
    </row>
    <row r="22" spans="1:11" ht="15">
      <c r="A22" s="57">
        <v>45295</v>
      </c>
      <c r="B22" s="73" t="s">
        <v>65</v>
      </c>
      <c r="C22" s="73" t="s">
        <v>65</v>
      </c>
      <c r="D22" s="59">
        <f>3077247</f>
        <v>3077247</v>
      </c>
      <c r="E22" s="59"/>
      <c r="F22" s="57">
        <v>45295</v>
      </c>
      <c r="G22" s="73" t="s">
        <v>65</v>
      </c>
      <c r="H22" s="73" t="s">
        <v>65</v>
      </c>
      <c r="I22" s="59"/>
      <c r="J22" s="59">
        <f>3077247</f>
        <v>3077247</v>
      </c>
      <c r="K22" s="52"/>
    </row>
    <row r="23" spans="1:11" ht="15">
      <c r="A23" s="57">
        <v>45295</v>
      </c>
      <c r="B23" s="58" t="s">
        <v>66</v>
      </c>
      <c r="C23" s="58" t="s">
        <v>66</v>
      </c>
      <c r="D23" s="59">
        <v>158503</v>
      </c>
      <c r="E23" s="59"/>
      <c r="F23" s="57">
        <v>45295</v>
      </c>
      <c r="G23" s="58" t="s">
        <v>66</v>
      </c>
      <c r="H23" s="58" t="s">
        <v>66</v>
      </c>
      <c r="I23" s="59"/>
      <c r="J23" s="59">
        <v>158503</v>
      </c>
      <c r="K23" s="52"/>
    </row>
    <row r="24" spans="1:11" ht="15">
      <c r="A24" s="57">
        <v>45295</v>
      </c>
      <c r="B24" s="73" t="s">
        <v>67</v>
      </c>
      <c r="C24" s="73" t="s">
        <v>67</v>
      </c>
      <c r="D24" s="59">
        <v>7240644</v>
      </c>
      <c r="E24" s="59"/>
      <c r="F24" s="57">
        <v>45295</v>
      </c>
      <c r="G24" s="73" t="s">
        <v>67</v>
      </c>
      <c r="H24" s="73" t="s">
        <v>67</v>
      </c>
      <c r="I24" s="59"/>
      <c r="J24" s="59">
        <v>7240644</v>
      </c>
      <c r="K24" s="52"/>
    </row>
    <row r="25" spans="1:11" ht="15">
      <c r="A25" s="57">
        <v>45295</v>
      </c>
      <c r="B25" s="58" t="s">
        <v>68</v>
      </c>
      <c r="C25" s="58" t="s">
        <v>68</v>
      </c>
      <c r="D25" s="59"/>
      <c r="E25" s="59">
        <v>378130</v>
      </c>
      <c r="F25" s="57">
        <v>45295</v>
      </c>
      <c r="G25" s="58" t="s">
        <v>68</v>
      </c>
      <c r="H25" s="58" t="s">
        <v>68</v>
      </c>
      <c r="I25" s="59">
        <v>378130</v>
      </c>
      <c r="J25" s="59"/>
      <c r="K25" s="52"/>
    </row>
    <row r="26" spans="1:11" ht="15">
      <c r="A26" s="57">
        <v>45301</v>
      </c>
      <c r="B26" s="58" t="s">
        <v>69</v>
      </c>
      <c r="C26" s="58" t="s">
        <v>69</v>
      </c>
      <c r="D26" s="59"/>
      <c r="E26" s="59">
        <v>468817</v>
      </c>
      <c r="F26" s="57">
        <v>45301</v>
      </c>
      <c r="G26" s="58" t="s">
        <v>69</v>
      </c>
      <c r="H26" s="58" t="s">
        <v>69</v>
      </c>
      <c r="I26" s="59">
        <v>468817</v>
      </c>
      <c r="J26" s="59"/>
      <c r="K26" s="52"/>
    </row>
    <row r="27" spans="1:11" ht="15">
      <c r="A27" s="57">
        <v>45301</v>
      </c>
      <c r="B27" s="58" t="s">
        <v>70</v>
      </c>
      <c r="C27" s="58" t="s">
        <v>70</v>
      </c>
      <c r="D27" s="59"/>
      <c r="E27" s="59">
        <v>1000000</v>
      </c>
      <c r="F27" s="57">
        <v>45301</v>
      </c>
      <c r="G27" s="58" t="s">
        <v>70</v>
      </c>
      <c r="H27" s="58" t="s">
        <v>70</v>
      </c>
      <c r="I27" s="59">
        <v>1000000</v>
      </c>
      <c r="J27" s="59"/>
      <c r="K27" s="52"/>
    </row>
    <row r="28" spans="1:11" ht="15">
      <c r="A28" s="57">
        <v>45301</v>
      </c>
      <c r="B28" s="58" t="s">
        <v>71</v>
      </c>
      <c r="C28" s="58" t="s">
        <v>71</v>
      </c>
      <c r="D28" s="59"/>
      <c r="E28" s="59">
        <v>65702</v>
      </c>
      <c r="F28" s="57">
        <v>45301</v>
      </c>
      <c r="G28" s="58" t="s">
        <v>71</v>
      </c>
      <c r="H28" s="58" t="s">
        <v>71</v>
      </c>
      <c r="I28" s="59">
        <v>65702</v>
      </c>
      <c r="J28" s="59"/>
      <c r="K28" s="52"/>
    </row>
    <row r="29" spans="1:11" ht="15">
      <c r="A29" s="57">
        <v>45301</v>
      </c>
      <c r="B29" s="58" t="s">
        <v>72</v>
      </c>
      <c r="C29" s="58" t="s">
        <v>72</v>
      </c>
      <c r="D29" s="59"/>
      <c r="E29" s="59">
        <v>54221</v>
      </c>
      <c r="F29" s="57">
        <v>45301</v>
      </c>
      <c r="G29" s="58" t="s">
        <v>72</v>
      </c>
      <c r="H29" s="58" t="s">
        <v>72</v>
      </c>
      <c r="I29" s="59">
        <v>54221</v>
      </c>
      <c r="J29" s="59"/>
      <c r="K29" s="52"/>
    </row>
    <row r="30" spans="1:11" ht="15">
      <c r="A30" s="57">
        <v>45301</v>
      </c>
      <c r="B30" s="58" t="s">
        <v>73</v>
      </c>
      <c r="C30" s="58" t="s">
        <v>73</v>
      </c>
      <c r="D30" s="59"/>
      <c r="E30" s="59">
        <v>22156</v>
      </c>
      <c r="F30" s="57">
        <v>45301</v>
      </c>
      <c r="G30" s="58" t="s">
        <v>73</v>
      </c>
      <c r="H30" s="58" t="s">
        <v>73</v>
      </c>
      <c r="I30" s="59">
        <v>22156</v>
      </c>
      <c r="J30" s="59"/>
      <c r="K30" s="52"/>
    </row>
    <row r="31" spans="1:11" ht="15">
      <c r="A31" s="57">
        <v>45301</v>
      </c>
      <c r="B31" s="58" t="s">
        <v>73</v>
      </c>
      <c r="C31" s="58" t="s">
        <v>73</v>
      </c>
      <c r="D31" s="59"/>
      <c r="E31" s="59">
        <v>362968</v>
      </c>
      <c r="F31" s="57">
        <v>45301</v>
      </c>
      <c r="G31" s="58" t="s">
        <v>73</v>
      </c>
      <c r="H31" s="58" t="s">
        <v>73</v>
      </c>
      <c r="I31" s="59">
        <v>362968</v>
      </c>
      <c r="J31" s="59"/>
      <c r="K31" s="52"/>
    </row>
    <row r="32" spans="1:11" ht="15">
      <c r="A32" s="57">
        <v>45302</v>
      </c>
      <c r="B32" s="58" t="s">
        <v>74</v>
      </c>
      <c r="C32" s="58" t="s">
        <v>74</v>
      </c>
      <c r="D32" s="59">
        <v>1200000</v>
      </c>
      <c r="E32" s="59"/>
      <c r="F32" s="57">
        <v>45302</v>
      </c>
      <c r="G32" s="58" t="s">
        <v>74</v>
      </c>
      <c r="H32" s="58" t="s">
        <v>74</v>
      </c>
      <c r="I32" s="59"/>
      <c r="J32" s="59">
        <v>1200000</v>
      </c>
      <c r="K32" s="52"/>
    </row>
    <row r="33" spans="1:11" ht="15">
      <c r="A33" s="57">
        <v>45302</v>
      </c>
      <c r="B33" s="58" t="s">
        <v>75</v>
      </c>
      <c r="C33" s="58" t="s">
        <v>75</v>
      </c>
      <c r="D33" s="59"/>
      <c r="E33" s="59">
        <v>133930</v>
      </c>
      <c r="F33" s="57">
        <v>45302</v>
      </c>
      <c r="G33" s="58" t="s">
        <v>75</v>
      </c>
      <c r="H33" s="58" t="s">
        <v>75</v>
      </c>
      <c r="I33" s="59">
        <v>133930</v>
      </c>
      <c r="J33" s="59"/>
      <c r="K33" s="52"/>
    </row>
    <row r="34" spans="1:11" ht="15">
      <c r="A34" s="57">
        <v>45303</v>
      </c>
      <c r="B34" s="58" t="s">
        <v>76</v>
      </c>
      <c r="C34" s="58" t="s">
        <v>76</v>
      </c>
      <c r="D34" s="59">
        <f>650000+275</f>
        <v>650275</v>
      </c>
      <c r="E34" s="59"/>
      <c r="F34" s="57">
        <v>45303</v>
      </c>
      <c r="G34" s="58" t="s">
        <v>76</v>
      </c>
      <c r="H34" s="58" t="s">
        <v>76</v>
      </c>
      <c r="I34" s="59"/>
      <c r="J34" s="59">
        <f>650000+275</f>
        <v>650275</v>
      </c>
      <c r="K34" s="52"/>
    </row>
    <row r="35" spans="1:11" ht="15">
      <c r="A35" s="57">
        <v>45303</v>
      </c>
      <c r="B35" s="58" t="s">
        <v>77</v>
      </c>
      <c r="C35" s="58" t="s">
        <v>77</v>
      </c>
      <c r="D35" s="59">
        <f>78942+275</f>
        <v>79217</v>
      </c>
      <c r="E35" s="59"/>
      <c r="F35" s="57">
        <v>45303</v>
      </c>
      <c r="G35" s="58" t="s">
        <v>77</v>
      </c>
      <c r="H35" s="58" t="s">
        <v>77</v>
      </c>
      <c r="I35" s="59"/>
      <c r="J35" s="59">
        <f>78942+275</f>
        <v>79217</v>
      </c>
      <c r="K35" s="52"/>
    </row>
    <row r="36" spans="1:11" ht="15">
      <c r="A36" s="57">
        <v>45303</v>
      </c>
      <c r="B36" s="58" t="s">
        <v>78</v>
      </c>
      <c r="C36" s="58" t="s">
        <v>78</v>
      </c>
      <c r="D36" s="59">
        <f>202264</f>
        <v>202264</v>
      </c>
      <c r="E36" s="59"/>
      <c r="F36" s="57">
        <v>45303</v>
      </c>
      <c r="G36" s="58" t="s">
        <v>78</v>
      </c>
      <c r="H36" s="58" t="s">
        <v>78</v>
      </c>
      <c r="I36" s="59"/>
      <c r="J36" s="59">
        <f>202264</f>
        <v>202264</v>
      </c>
      <c r="K36" s="52"/>
    </row>
    <row r="37" spans="1:11" ht="15">
      <c r="A37" s="57">
        <v>45303</v>
      </c>
      <c r="B37" s="58" t="s">
        <v>79</v>
      </c>
      <c r="C37" s="58" t="s">
        <v>79</v>
      </c>
      <c r="D37" s="59">
        <f>339132+275</f>
        <v>339407</v>
      </c>
      <c r="E37" s="59"/>
      <c r="F37" s="57">
        <v>45303</v>
      </c>
      <c r="G37" s="58" t="s">
        <v>79</v>
      </c>
      <c r="H37" s="58" t="s">
        <v>79</v>
      </c>
      <c r="I37" s="59"/>
      <c r="J37" s="59">
        <f>339132+275</f>
        <v>339407</v>
      </c>
      <c r="K37" s="52"/>
    </row>
    <row r="38" spans="1:11" ht="15">
      <c r="A38" s="57">
        <v>45303</v>
      </c>
      <c r="B38" s="58" t="s">
        <v>80</v>
      </c>
      <c r="C38" s="58" t="s">
        <v>80</v>
      </c>
      <c r="D38" s="59">
        <f>499183+275</f>
        <v>499458</v>
      </c>
      <c r="E38" s="59"/>
      <c r="F38" s="57">
        <v>45303</v>
      </c>
      <c r="G38" s="58" t="s">
        <v>80</v>
      </c>
      <c r="H38" s="58" t="s">
        <v>80</v>
      </c>
      <c r="I38" s="59"/>
      <c r="J38" s="59">
        <f>499183+275</f>
        <v>499458</v>
      </c>
      <c r="K38" s="52"/>
    </row>
    <row r="39" spans="1:11" ht="15">
      <c r="A39" s="57">
        <v>45303</v>
      </c>
      <c r="B39" s="58" t="s">
        <v>81</v>
      </c>
      <c r="C39" s="58" t="s">
        <v>81</v>
      </c>
      <c r="D39" s="59">
        <f>550106</f>
        <v>550106</v>
      </c>
      <c r="E39" s="59"/>
      <c r="F39" s="57">
        <v>45303</v>
      </c>
      <c r="G39" s="58" t="s">
        <v>81</v>
      </c>
      <c r="H39" s="58" t="s">
        <v>81</v>
      </c>
      <c r="I39" s="59"/>
      <c r="J39" s="59">
        <f>550106</f>
        <v>550106</v>
      </c>
      <c r="K39" s="52"/>
    </row>
    <row r="40" spans="1:11" ht="15">
      <c r="A40" s="57">
        <v>45303</v>
      </c>
      <c r="B40" s="58" t="s">
        <v>82</v>
      </c>
      <c r="C40" s="58" t="s">
        <v>82</v>
      </c>
      <c r="D40" s="59">
        <f>2265600+275</f>
        <v>2265875</v>
      </c>
      <c r="E40" s="59"/>
      <c r="F40" s="57">
        <v>45303</v>
      </c>
      <c r="G40" s="58" t="s">
        <v>82</v>
      </c>
      <c r="H40" s="58" t="s">
        <v>82</v>
      </c>
      <c r="I40" s="59"/>
      <c r="J40" s="59">
        <f>2265600+275</f>
        <v>2265875</v>
      </c>
      <c r="K40" s="52"/>
    </row>
    <row r="41" spans="1:11" ht="15">
      <c r="A41" s="57">
        <v>45303</v>
      </c>
      <c r="B41" s="58" t="s">
        <v>83</v>
      </c>
      <c r="C41" s="58" t="s">
        <v>83</v>
      </c>
      <c r="D41" s="59">
        <f>320000+275</f>
        <v>320275</v>
      </c>
      <c r="E41" s="59"/>
      <c r="F41" s="57">
        <v>45303</v>
      </c>
      <c r="G41" s="58" t="s">
        <v>83</v>
      </c>
      <c r="H41" s="58" t="s">
        <v>83</v>
      </c>
      <c r="I41" s="59"/>
      <c r="J41" s="59">
        <f>320000+275</f>
        <v>320275</v>
      </c>
      <c r="K41" s="52"/>
    </row>
    <row r="42" spans="1:11" ht="15">
      <c r="A42" s="57">
        <v>45303</v>
      </c>
      <c r="B42" s="58" t="s">
        <v>84</v>
      </c>
      <c r="C42" s="58" t="s">
        <v>84</v>
      </c>
      <c r="D42" s="59">
        <f>4840845+120909</f>
        <v>4961754</v>
      </c>
      <c r="E42" s="59"/>
      <c r="F42" s="57">
        <v>45303</v>
      </c>
      <c r="G42" s="58" t="s">
        <v>84</v>
      </c>
      <c r="H42" s="58" t="s">
        <v>84</v>
      </c>
      <c r="I42" s="59"/>
      <c r="J42" s="59">
        <f>4840845+120909</f>
        <v>4961754</v>
      </c>
      <c r="K42" s="52"/>
    </row>
    <row r="43" spans="1:11" ht="15">
      <c r="A43" s="57">
        <v>45303</v>
      </c>
      <c r="B43" s="58" t="s">
        <v>85</v>
      </c>
      <c r="C43" s="58" t="s">
        <v>85</v>
      </c>
      <c r="D43" s="59"/>
      <c r="E43" s="59">
        <v>55015</v>
      </c>
      <c r="F43" s="57">
        <v>45303</v>
      </c>
      <c r="G43" s="58" t="s">
        <v>85</v>
      </c>
      <c r="H43" s="58" t="s">
        <v>85</v>
      </c>
      <c r="I43" s="59">
        <v>55015</v>
      </c>
      <c r="J43" s="59"/>
      <c r="K43" s="52"/>
    </row>
    <row r="44" spans="1:11" ht="15">
      <c r="A44" s="57">
        <v>45303</v>
      </c>
      <c r="B44" s="58" t="s">
        <v>75</v>
      </c>
      <c r="C44" s="58" t="s">
        <v>75</v>
      </c>
      <c r="D44" s="59"/>
      <c r="E44" s="59">
        <v>28320</v>
      </c>
      <c r="F44" s="57">
        <v>45303</v>
      </c>
      <c r="G44" s="58" t="s">
        <v>75</v>
      </c>
      <c r="H44" s="58" t="s">
        <v>75</v>
      </c>
      <c r="I44" s="59">
        <v>28320</v>
      </c>
      <c r="J44" s="59"/>
      <c r="K44" s="52"/>
    </row>
    <row r="45" spans="1:11" ht="15">
      <c r="A45" s="57">
        <v>45304</v>
      </c>
      <c r="B45" s="58" t="s">
        <v>86</v>
      </c>
      <c r="C45" s="58" t="s">
        <v>86</v>
      </c>
      <c r="D45" s="59">
        <v>37378</v>
      </c>
      <c r="E45" s="59"/>
      <c r="F45" s="57">
        <v>45304</v>
      </c>
      <c r="G45" s="58" t="s">
        <v>86</v>
      </c>
      <c r="H45" s="58" t="s">
        <v>86</v>
      </c>
      <c r="I45" s="59"/>
      <c r="J45" s="59">
        <v>37378</v>
      </c>
      <c r="K45" s="52"/>
    </row>
    <row r="46" spans="1:11" ht="15">
      <c r="A46" s="57">
        <v>45304</v>
      </c>
      <c r="B46" s="58" t="s">
        <v>86</v>
      </c>
      <c r="C46" s="58" t="s">
        <v>86</v>
      </c>
      <c r="D46" s="59">
        <v>3005396</v>
      </c>
      <c r="E46" s="59"/>
      <c r="F46" s="57">
        <v>45304</v>
      </c>
      <c r="G46" s="58" t="s">
        <v>86</v>
      </c>
      <c r="H46" s="58" t="s">
        <v>86</v>
      </c>
      <c r="I46" s="59"/>
      <c r="J46" s="59">
        <v>3005396</v>
      </c>
      <c r="K46" s="52"/>
    </row>
    <row r="47" spans="1:11" ht="15">
      <c r="A47" s="57">
        <v>45304</v>
      </c>
      <c r="B47" s="58" t="s">
        <v>87</v>
      </c>
      <c r="C47" s="58" t="s">
        <v>87</v>
      </c>
      <c r="D47" s="59"/>
      <c r="E47" s="59">
        <v>137286</v>
      </c>
      <c r="F47" s="57">
        <v>45304</v>
      </c>
      <c r="G47" s="58" t="s">
        <v>87</v>
      </c>
      <c r="H47" s="58" t="s">
        <v>87</v>
      </c>
      <c r="I47" s="59">
        <v>137286</v>
      </c>
      <c r="J47" s="59"/>
      <c r="K47" s="52"/>
    </row>
    <row r="48" spans="1:11" ht="15">
      <c r="A48" s="57">
        <v>45304</v>
      </c>
      <c r="B48" s="58" t="s">
        <v>88</v>
      </c>
      <c r="C48" s="58" t="s">
        <v>88</v>
      </c>
      <c r="D48" s="59"/>
      <c r="E48" s="59">
        <v>7080</v>
      </c>
      <c r="F48" s="57">
        <v>45304</v>
      </c>
      <c r="G48" s="58" t="s">
        <v>88</v>
      </c>
      <c r="H48" s="58" t="s">
        <v>88</v>
      </c>
      <c r="I48" s="59">
        <v>7080</v>
      </c>
      <c r="J48" s="59"/>
      <c r="K48" s="52"/>
    </row>
    <row r="49" spans="1:11" ht="15">
      <c r="A49" s="57">
        <v>45304</v>
      </c>
      <c r="B49" s="58" t="s">
        <v>87</v>
      </c>
      <c r="C49" s="58" t="s">
        <v>87</v>
      </c>
      <c r="D49" s="59"/>
      <c r="E49" s="59">
        <v>681489</v>
      </c>
      <c r="F49" s="57">
        <v>45304</v>
      </c>
      <c r="G49" s="58" t="s">
        <v>87</v>
      </c>
      <c r="H49" s="58" t="s">
        <v>87</v>
      </c>
      <c r="I49" s="59">
        <v>681489</v>
      </c>
      <c r="J49" s="59"/>
      <c r="K49" s="52"/>
    </row>
    <row r="50" spans="1:11" ht="15">
      <c r="A50" s="57">
        <v>45304</v>
      </c>
      <c r="B50" s="58" t="s">
        <v>89</v>
      </c>
      <c r="C50" s="58" t="s">
        <v>89</v>
      </c>
      <c r="D50" s="59"/>
      <c r="E50" s="59">
        <v>566017</v>
      </c>
      <c r="F50" s="57">
        <v>45304</v>
      </c>
      <c r="G50" s="58" t="s">
        <v>89</v>
      </c>
      <c r="H50" s="58" t="s">
        <v>89</v>
      </c>
      <c r="I50" s="59">
        <v>566017</v>
      </c>
      <c r="J50" s="59"/>
      <c r="K50" s="52"/>
    </row>
    <row r="51" spans="1:11" ht="15">
      <c r="A51" s="57">
        <v>45304</v>
      </c>
      <c r="B51" s="58" t="s">
        <v>90</v>
      </c>
      <c r="C51" s="58" t="s">
        <v>90</v>
      </c>
      <c r="D51" s="59"/>
      <c r="E51" s="59">
        <v>133434</v>
      </c>
      <c r="F51" s="57">
        <v>45304</v>
      </c>
      <c r="G51" s="58" t="s">
        <v>90</v>
      </c>
      <c r="H51" s="58" t="s">
        <v>90</v>
      </c>
      <c r="I51" s="59">
        <v>133434</v>
      </c>
      <c r="J51" s="59"/>
      <c r="K51" s="52"/>
    </row>
    <row r="52" spans="1:11" ht="15">
      <c r="A52" s="57">
        <v>45304</v>
      </c>
      <c r="B52" s="58" t="s">
        <v>91</v>
      </c>
      <c r="C52" s="58" t="s">
        <v>91</v>
      </c>
      <c r="D52" s="59"/>
      <c r="E52" s="59">
        <v>120573</v>
      </c>
      <c r="F52" s="57">
        <v>45304</v>
      </c>
      <c r="G52" s="58" t="s">
        <v>91</v>
      </c>
      <c r="H52" s="58" t="s">
        <v>91</v>
      </c>
      <c r="I52" s="59">
        <v>120573</v>
      </c>
      <c r="J52" s="59"/>
      <c r="K52" s="52"/>
    </row>
    <row r="53" spans="1:11" ht="15">
      <c r="A53" s="57">
        <v>45304</v>
      </c>
      <c r="B53" s="58" t="s">
        <v>91</v>
      </c>
      <c r="C53" s="58" t="s">
        <v>91</v>
      </c>
      <c r="D53" s="59"/>
      <c r="E53" s="59">
        <v>144000</v>
      </c>
      <c r="F53" s="57">
        <v>45304</v>
      </c>
      <c r="G53" s="58" t="s">
        <v>91</v>
      </c>
      <c r="H53" s="58" t="s">
        <v>91</v>
      </c>
      <c r="I53" s="59">
        <v>144000</v>
      </c>
      <c r="J53" s="59"/>
      <c r="K53" s="52"/>
    </row>
    <row r="54" spans="1:11" ht="15">
      <c r="A54" s="57">
        <v>45304</v>
      </c>
      <c r="B54" s="58" t="s">
        <v>92</v>
      </c>
      <c r="C54" s="58" t="s">
        <v>92</v>
      </c>
      <c r="D54" s="59"/>
      <c r="E54" s="59">
        <v>16840</v>
      </c>
      <c r="F54" s="57">
        <v>45304</v>
      </c>
      <c r="G54" s="58" t="s">
        <v>92</v>
      </c>
      <c r="H54" s="58" t="s">
        <v>92</v>
      </c>
      <c r="I54" s="59">
        <v>16840</v>
      </c>
      <c r="J54" s="59"/>
      <c r="K54" s="52"/>
    </row>
    <row r="55" spans="1:11" ht="15">
      <c r="A55" s="57">
        <v>45304</v>
      </c>
      <c r="B55" s="58" t="s">
        <v>93</v>
      </c>
      <c r="C55" s="58" t="s">
        <v>93</v>
      </c>
      <c r="D55" s="59"/>
      <c r="E55" s="59">
        <v>181294</v>
      </c>
      <c r="F55" s="57">
        <v>45304</v>
      </c>
      <c r="G55" s="58" t="s">
        <v>93</v>
      </c>
      <c r="H55" s="58" t="s">
        <v>93</v>
      </c>
      <c r="I55" s="59">
        <v>181294</v>
      </c>
      <c r="J55" s="59"/>
      <c r="K55" s="52"/>
    </row>
    <row r="56" spans="1:11" ht="15">
      <c r="A56" s="57">
        <v>45304</v>
      </c>
      <c r="B56" s="58" t="s">
        <v>94</v>
      </c>
      <c r="C56" s="58" t="s">
        <v>94</v>
      </c>
      <c r="D56" s="59"/>
      <c r="E56" s="59">
        <v>1033238</v>
      </c>
      <c r="F56" s="57">
        <v>45304</v>
      </c>
      <c r="G56" s="58" t="s">
        <v>94</v>
      </c>
      <c r="H56" s="58" t="s">
        <v>94</v>
      </c>
      <c r="I56" s="59">
        <v>1033238</v>
      </c>
      <c r="J56" s="59"/>
      <c r="K56" s="52"/>
    </row>
    <row r="57" spans="1:11" ht="15">
      <c r="A57" s="57">
        <v>45305</v>
      </c>
      <c r="B57" s="58" t="s">
        <v>95</v>
      </c>
      <c r="C57" s="58" t="s">
        <v>95</v>
      </c>
      <c r="D57" s="59">
        <v>321535</v>
      </c>
      <c r="E57" s="59"/>
      <c r="F57" s="57">
        <v>45305</v>
      </c>
      <c r="G57" s="58" t="s">
        <v>95</v>
      </c>
      <c r="H57" s="58" t="s">
        <v>95</v>
      </c>
      <c r="I57" s="59"/>
      <c r="J57" s="59">
        <v>321535</v>
      </c>
      <c r="K57" s="52"/>
    </row>
    <row r="58" spans="1:11" ht="15">
      <c r="A58" s="57">
        <v>45306</v>
      </c>
      <c r="B58" s="58" t="s">
        <v>96</v>
      </c>
      <c r="C58" s="58" t="s">
        <v>96</v>
      </c>
      <c r="D58" s="59">
        <v>935000</v>
      </c>
      <c r="E58" s="59"/>
      <c r="F58" s="57">
        <v>45306</v>
      </c>
      <c r="G58" s="58" t="s">
        <v>96</v>
      </c>
      <c r="H58" s="58" t="s">
        <v>96</v>
      </c>
      <c r="I58" s="59"/>
      <c r="J58" s="59">
        <v>935000</v>
      </c>
      <c r="K58" s="52"/>
    </row>
    <row r="59" spans="1:11" ht="15">
      <c r="A59" s="57">
        <v>45306</v>
      </c>
      <c r="B59" s="58" t="s">
        <v>97</v>
      </c>
      <c r="C59" s="58" t="s">
        <v>97</v>
      </c>
      <c r="D59" s="59"/>
      <c r="E59" s="59">
        <v>1091825</v>
      </c>
      <c r="F59" s="57">
        <v>45306</v>
      </c>
      <c r="G59" s="58" t="s">
        <v>97</v>
      </c>
      <c r="H59" s="58" t="s">
        <v>97</v>
      </c>
      <c r="I59" s="59">
        <v>1091825</v>
      </c>
      <c r="J59" s="59"/>
      <c r="K59" s="52"/>
    </row>
    <row r="60" spans="1:11" ht="15">
      <c r="A60" s="57">
        <v>45307</v>
      </c>
      <c r="B60" s="58" t="s">
        <v>98</v>
      </c>
      <c r="C60" s="58" t="s">
        <v>98</v>
      </c>
      <c r="D60" s="59">
        <v>5000</v>
      </c>
      <c r="E60" s="59"/>
      <c r="F60" s="57">
        <v>45307</v>
      </c>
      <c r="G60" s="58" t="s">
        <v>98</v>
      </c>
      <c r="H60" s="58" t="s">
        <v>98</v>
      </c>
      <c r="I60" s="59"/>
      <c r="J60" s="59">
        <v>5000</v>
      </c>
      <c r="K60" s="52"/>
    </row>
    <row r="61" spans="1:11" ht="15">
      <c r="A61" s="57">
        <v>45307</v>
      </c>
      <c r="B61" s="58" t="s">
        <v>98</v>
      </c>
      <c r="C61" s="58" t="s">
        <v>98</v>
      </c>
      <c r="D61" s="59">
        <v>5000</v>
      </c>
      <c r="E61" s="59"/>
      <c r="F61" s="57">
        <v>45307</v>
      </c>
      <c r="G61" s="58" t="s">
        <v>98</v>
      </c>
      <c r="H61" s="58" t="s">
        <v>98</v>
      </c>
      <c r="I61" s="59"/>
      <c r="J61" s="59">
        <v>5000</v>
      </c>
      <c r="K61" s="52"/>
    </row>
    <row r="62" spans="1:11" ht="15">
      <c r="A62" s="57">
        <v>45307</v>
      </c>
      <c r="B62" s="58" t="s">
        <v>99</v>
      </c>
      <c r="C62" s="58" t="s">
        <v>99</v>
      </c>
      <c r="D62" s="59"/>
      <c r="E62" s="59">
        <v>499730</v>
      </c>
      <c r="F62" s="57">
        <v>45307</v>
      </c>
      <c r="G62" s="58" t="s">
        <v>99</v>
      </c>
      <c r="H62" s="58" t="s">
        <v>99</v>
      </c>
      <c r="I62" s="59">
        <v>499730</v>
      </c>
      <c r="J62" s="59"/>
      <c r="K62" s="52"/>
    </row>
    <row r="63" spans="1:11" ht="15">
      <c r="A63" s="57">
        <v>45308</v>
      </c>
      <c r="B63" s="58" t="s">
        <v>100</v>
      </c>
      <c r="C63" s="58" t="s">
        <v>100</v>
      </c>
      <c r="D63" s="59"/>
      <c r="E63" s="59">
        <v>73219</v>
      </c>
      <c r="F63" s="57">
        <v>45308</v>
      </c>
      <c r="G63" s="58" t="s">
        <v>100</v>
      </c>
      <c r="H63" s="58" t="s">
        <v>100</v>
      </c>
      <c r="I63" s="59">
        <v>73219</v>
      </c>
      <c r="J63" s="59"/>
      <c r="K63" s="52"/>
    </row>
    <row r="64" spans="1:11" ht="15">
      <c r="A64" s="57">
        <v>45308</v>
      </c>
      <c r="B64" s="58" t="s">
        <v>101</v>
      </c>
      <c r="C64" s="58" t="s">
        <v>101</v>
      </c>
      <c r="D64" s="59"/>
      <c r="E64" s="59">
        <v>1863991</v>
      </c>
      <c r="F64" s="57">
        <v>45308</v>
      </c>
      <c r="G64" s="58" t="s">
        <v>101</v>
      </c>
      <c r="H64" s="58" t="s">
        <v>101</v>
      </c>
      <c r="I64" s="59">
        <v>1863991</v>
      </c>
      <c r="J64" s="59"/>
      <c r="K64" s="52"/>
    </row>
    <row r="65" spans="1:11" ht="15">
      <c r="A65" s="57">
        <v>45308</v>
      </c>
      <c r="B65" s="58" t="s">
        <v>102</v>
      </c>
      <c r="C65" s="58" t="s">
        <v>102</v>
      </c>
      <c r="D65" s="59"/>
      <c r="E65" s="59">
        <v>16751</v>
      </c>
      <c r="F65" s="57">
        <v>45308</v>
      </c>
      <c r="G65" s="58" t="s">
        <v>102</v>
      </c>
      <c r="H65" s="58" t="s">
        <v>102</v>
      </c>
      <c r="I65" s="59">
        <v>16751</v>
      </c>
      <c r="J65" s="59"/>
      <c r="K65" s="52"/>
    </row>
    <row r="66" spans="1:11" ht="15">
      <c r="A66" s="57">
        <v>45308</v>
      </c>
      <c r="B66" s="58" t="s">
        <v>103</v>
      </c>
      <c r="C66" s="58" t="s">
        <v>103</v>
      </c>
      <c r="D66" s="59"/>
      <c r="E66" s="59">
        <v>391571</v>
      </c>
      <c r="F66" s="57">
        <v>45308</v>
      </c>
      <c r="G66" s="58" t="s">
        <v>103</v>
      </c>
      <c r="H66" s="58" t="s">
        <v>103</v>
      </c>
      <c r="I66" s="59">
        <v>391571</v>
      </c>
      <c r="J66" s="59"/>
      <c r="K66" s="52"/>
    </row>
    <row r="67" spans="1:11" ht="15">
      <c r="A67" s="57">
        <v>45308</v>
      </c>
      <c r="B67" s="58" t="s">
        <v>104</v>
      </c>
      <c r="C67" s="58" t="s">
        <v>104</v>
      </c>
      <c r="D67" s="59"/>
      <c r="E67" s="59">
        <v>75498</v>
      </c>
      <c r="F67" s="57">
        <v>45308</v>
      </c>
      <c r="G67" s="58" t="s">
        <v>104</v>
      </c>
      <c r="H67" s="58" t="s">
        <v>104</v>
      </c>
      <c r="I67" s="59">
        <v>75498</v>
      </c>
      <c r="J67" s="59"/>
      <c r="K67" s="52"/>
    </row>
    <row r="68" spans="1:11" ht="15">
      <c r="A68" s="57">
        <v>45308</v>
      </c>
      <c r="B68" s="58" t="s">
        <v>105</v>
      </c>
      <c r="C68" s="58" t="s">
        <v>105</v>
      </c>
      <c r="D68" s="59"/>
      <c r="E68" s="59">
        <v>94400</v>
      </c>
      <c r="F68" s="57">
        <v>45308</v>
      </c>
      <c r="G68" s="58" t="s">
        <v>105</v>
      </c>
      <c r="H68" s="58" t="s">
        <v>105</v>
      </c>
      <c r="I68" s="59">
        <v>94400</v>
      </c>
      <c r="J68" s="59"/>
      <c r="K68" s="52"/>
    </row>
    <row r="69" spans="1:11" ht="15">
      <c r="A69" s="57">
        <v>45308</v>
      </c>
      <c r="B69" s="58" t="s">
        <v>106</v>
      </c>
      <c r="C69" s="58" t="s">
        <v>106</v>
      </c>
      <c r="D69" s="59"/>
      <c r="E69" s="59">
        <v>2759</v>
      </c>
      <c r="F69" s="57">
        <v>45308</v>
      </c>
      <c r="G69" s="58" t="s">
        <v>106</v>
      </c>
      <c r="H69" s="58" t="s">
        <v>106</v>
      </c>
      <c r="I69" s="59">
        <v>2759</v>
      </c>
      <c r="J69" s="59"/>
      <c r="K69" s="52"/>
    </row>
    <row r="70" spans="1:11" ht="15">
      <c r="A70" s="57">
        <v>45308</v>
      </c>
      <c r="B70" s="58" t="s">
        <v>107</v>
      </c>
      <c r="C70" s="58" t="s">
        <v>107</v>
      </c>
      <c r="D70" s="59"/>
      <c r="E70" s="59">
        <v>222165</v>
      </c>
      <c r="F70" s="57">
        <v>45308</v>
      </c>
      <c r="G70" s="58" t="s">
        <v>107</v>
      </c>
      <c r="H70" s="58" t="s">
        <v>107</v>
      </c>
      <c r="I70" s="59">
        <v>222165</v>
      </c>
      <c r="J70" s="59"/>
      <c r="K70" s="52"/>
    </row>
    <row r="71" spans="1:11" ht="15">
      <c r="A71" s="57">
        <v>45308</v>
      </c>
      <c r="B71" s="58" t="s">
        <v>108</v>
      </c>
      <c r="C71" s="58" t="s">
        <v>108</v>
      </c>
      <c r="D71" s="59"/>
      <c r="E71" s="59">
        <v>193130</v>
      </c>
      <c r="F71" s="57">
        <v>45308</v>
      </c>
      <c r="G71" s="58" t="s">
        <v>108</v>
      </c>
      <c r="H71" s="58" t="s">
        <v>108</v>
      </c>
      <c r="I71" s="59">
        <v>193130</v>
      </c>
      <c r="J71" s="59"/>
      <c r="K71" s="52"/>
    </row>
    <row r="72" spans="1:11" ht="15">
      <c r="A72" s="57">
        <v>45308</v>
      </c>
      <c r="B72" s="58" t="s">
        <v>108</v>
      </c>
      <c r="C72" s="58" t="s">
        <v>108</v>
      </c>
      <c r="D72" s="59"/>
      <c r="E72" s="59">
        <v>750568</v>
      </c>
      <c r="F72" s="57">
        <v>45308</v>
      </c>
      <c r="G72" s="58" t="s">
        <v>108</v>
      </c>
      <c r="H72" s="58" t="s">
        <v>108</v>
      </c>
      <c r="I72" s="59">
        <v>750568</v>
      </c>
      <c r="J72" s="59"/>
      <c r="K72" s="52"/>
    </row>
    <row r="73" spans="1:11" ht="15">
      <c r="A73" s="57">
        <v>45308</v>
      </c>
      <c r="B73" s="58" t="s">
        <v>109</v>
      </c>
      <c r="C73" s="58" t="s">
        <v>109</v>
      </c>
      <c r="D73" s="59"/>
      <c r="E73" s="59">
        <v>320530</v>
      </c>
      <c r="F73" s="57">
        <v>45308</v>
      </c>
      <c r="G73" s="58" t="s">
        <v>109</v>
      </c>
      <c r="H73" s="58" t="s">
        <v>109</v>
      </c>
      <c r="I73" s="59">
        <v>320530</v>
      </c>
      <c r="J73" s="59"/>
      <c r="K73" s="52"/>
    </row>
    <row r="74" spans="1:11" ht="15">
      <c r="A74" s="57">
        <v>45309</v>
      </c>
      <c r="B74" s="58" t="s">
        <v>110</v>
      </c>
      <c r="C74" s="58" t="s">
        <v>110</v>
      </c>
      <c r="D74" s="59"/>
      <c r="E74" s="59">
        <v>75366</v>
      </c>
      <c r="F74" s="57">
        <v>45309</v>
      </c>
      <c r="G74" s="58" t="s">
        <v>110</v>
      </c>
      <c r="H74" s="58" t="s">
        <v>110</v>
      </c>
      <c r="I74" s="59">
        <v>75366</v>
      </c>
      <c r="J74" s="59"/>
      <c r="K74" s="52"/>
    </row>
    <row r="75" spans="1:11" ht="15">
      <c r="A75" s="57">
        <v>45310</v>
      </c>
      <c r="B75" s="58" t="s">
        <v>111</v>
      </c>
      <c r="C75" s="58" t="s">
        <v>111</v>
      </c>
      <c r="D75" s="59"/>
      <c r="E75" s="59">
        <v>1123093</v>
      </c>
      <c r="F75" s="57">
        <v>45310</v>
      </c>
      <c r="G75" s="58" t="s">
        <v>111</v>
      </c>
      <c r="H75" s="58" t="s">
        <v>111</v>
      </c>
      <c r="I75" s="59">
        <v>1123093</v>
      </c>
      <c r="J75" s="59"/>
      <c r="K75" s="52"/>
    </row>
    <row r="76" spans="1:11" ht="15">
      <c r="A76" s="57">
        <v>45310</v>
      </c>
      <c r="B76" s="58" t="s">
        <v>112</v>
      </c>
      <c r="C76" s="58" t="s">
        <v>112</v>
      </c>
      <c r="D76" s="59"/>
      <c r="E76" s="59">
        <v>173400</v>
      </c>
      <c r="F76" s="57">
        <v>45310</v>
      </c>
      <c r="G76" s="58" t="s">
        <v>112</v>
      </c>
      <c r="H76" s="58" t="s">
        <v>112</v>
      </c>
      <c r="I76" s="59">
        <v>173400</v>
      </c>
      <c r="J76" s="59"/>
      <c r="K76" s="52"/>
    </row>
    <row r="77" spans="1:11" ht="15">
      <c r="A77" s="57">
        <v>45310</v>
      </c>
      <c r="B77" s="58" t="s">
        <v>112</v>
      </c>
      <c r="C77" s="58" t="s">
        <v>112</v>
      </c>
      <c r="D77" s="59"/>
      <c r="E77" s="59">
        <v>37275</v>
      </c>
      <c r="F77" s="57">
        <v>45310</v>
      </c>
      <c r="G77" s="58" t="s">
        <v>112</v>
      </c>
      <c r="H77" s="58" t="s">
        <v>112</v>
      </c>
      <c r="I77" s="59">
        <v>37275</v>
      </c>
      <c r="J77" s="59"/>
      <c r="K77" s="52"/>
    </row>
    <row r="78" spans="1:11" ht="15">
      <c r="A78" s="57">
        <v>45315</v>
      </c>
      <c r="B78" s="73" t="s">
        <v>113</v>
      </c>
      <c r="C78" s="73" t="s">
        <v>113</v>
      </c>
      <c r="D78" s="59">
        <f>2141023</f>
        <v>2141023</v>
      </c>
      <c r="E78" s="59"/>
      <c r="F78" s="57">
        <v>45315</v>
      </c>
      <c r="G78" s="73" t="s">
        <v>113</v>
      </c>
      <c r="H78" s="73" t="s">
        <v>113</v>
      </c>
      <c r="I78" s="59"/>
      <c r="J78" s="59">
        <f>2141023</f>
        <v>2141023</v>
      </c>
      <c r="K78" s="52"/>
    </row>
    <row r="79" spans="1:11" ht="15">
      <c r="A79" s="57">
        <v>45315</v>
      </c>
      <c r="B79" s="58" t="s">
        <v>114</v>
      </c>
      <c r="C79" s="58" t="s">
        <v>114</v>
      </c>
      <c r="D79" s="59">
        <v>1123093</v>
      </c>
      <c r="E79" s="59"/>
      <c r="F79" s="57">
        <v>45315</v>
      </c>
      <c r="G79" s="58" t="s">
        <v>114</v>
      </c>
      <c r="H79" s="58" t="s">
        <v>114</v>
      </c>
      <c r="I79" s="59"/>
      <c r="J79" s="59">
        <v>1123093</v>
      </c>
      <c r="K79" s="52"/>
    </row>
    <row r="80" spans="1:11" ht="15">
      <c r="A80" s="57">
        <v>45316</v>
      </c>
      <c r="B80" s="58" t="s">
        <v>115</v>
      </c>
      <c r="C80" s="58" t="s">
        <v>115</v>
      </c>
      <c r="D80" s="59"/>
      <c r="E80" s="59">
        <v>470159</v>
      </c>
      <c r="F80" s="57">
        <v>45316</v>
      </c>
      <c r="G80" s="58" t="s">
        <v>115</v>
      </c>
      <c r="H80" s="58" t="s">
        <v>115</v>
      </c>
      <c r="I80" s="59">
        <v>470159</v>
      </c>
      <c r="J80" s="59"/>
      <c r="K80" s="52"/>
    </row>
    <row r="81" spans="1:11" ht="15">
      <c r="A81" s="57">
        <v>45316</v>
      </c>
      <c r="B81" s="58" t="s">
        <v>116</v>
      </c>
      <c r="C81" s="58" t="s">
        <v>116</v>
      </c>
      <c r="D81" s="59"/>
      <c r="E81" s="59">
        <v>438116</v>
      </c>
      <c r="F81" s="57">
        <v>45316</v>
      </c>
      <c r="G81" s="58" t="s">
        <v>116</v>
      </c>
      <c r="H81" s="58" t="s">
        <v>116</v>
      </c>
      <c r="I81" s="59">
        <v>438116</v>
      </c>
      <c r="J81" s="59"/>
      <c r="K81" s="52"/>
    </row>
    <row r="82" spans="1:11" ht="15">
      <c r="A82" s="57">
        <v>45316</v>
      </c>
      <c r="B82" s="58" t="s">
        <v>117</v>
      </c>
      <c r="C82" s="58" t="s">
        <v>117</v>
      </c>
      <c r="D82" s="59"/>
      <c r="E82" s="59">
        <v>75554</v>
      </c>
      <c r="F82" s="57">
        <v>45316</v>
      </c>
      <c r="G82" s="58" t="s">
        <v>117</v>
      </c>
      <c r="H82" s="58" t="s">
        <v>117</v>
      </c>
      <c r="I82" s="59">
        <v>75554</v>
      </c>
      <c r="J82" s="59"/>
      <c r="K82" s="52"/>
    </row>
    <row r="83" spans="1:11" ht="15">
      <c r="A83" s="57">
        <v>45316</v>
      </c>
      <c r="B83" s="58" t="s">
        <v>118</v>
      </c>
      <c r="C83" s="58" t="s">
        <v>118</v>
      </c>
      <c r="D83" s="59"/>
      <c r="E83" s="59">
        <v>90666</v>
      </c>
      <c r="F83" s="57">
        <v>45316</v>
      </c>
      <c r="G83" s="58" t="s">
        <v>118</v>
      </c>
      <c r="H83" s="58" t="s">
        <v>118</v>
      </c>
      <c r="I83" s="59">
        <v>90666</v>
      </c>
      <c r="J83" s="59"/>
      <c r="K83" s="52"/>
    </row>
    <row r="84" spans="1:11" ht="15">
      <c r="A84" s="57">
        <v>45316</v>
      </c>
      <c r="B84" s="58" t="s">
        <v>119</v>
      </c>
      <c r="C84" s="58" t="s">
        <v>119</v>
      </c>
      <c r="D84" s="59"/>
      <c r="E84" s="59">
        <v>46298</v>
      </c>
      <c r="F84" s="57">
        <v>45316</v>
      </c>
      <c r="G84" s="58" t="s">
        <v>119</v>
      </c>
      <c r="H84" s="58" t="s">
        <v>119</v>
      </c>
      <c r="I84" s="59">
        <v>46298</v>
      </c>
      <c r="J84" s="59"/>
      <c r="K84" s="52"/>
    </row>
    <row r="85" spans="1:11" ht="15">
      <c r="A85" s="57">
        <v>45316</v>
      </c>
      <c r="B85" s="58" t="s">
        <v>120</v>
      </c>
      <c r="C85" s="58" t="s">
        <v>120</v>
      </c>
      <c r="D85" s="59"/>
      <c r="E85" s="59">
        <v>1479295</v>
      </c>
      <c r="F85" s="57">
        <v>45316</v>
      </c>
      <c r="G85" s="58" t="s">
        <v>120</v>
      </c>
      <c r="H85" s="58" t="s">
        <v>120</v>
      </c>
      <c r="I85" s="59">
        <v>1479295</v>
      </c>
      <c r="J85" s="59"/>
      <c r="K85" s="52"/>
    </row>
    <row r="86" spans="1:11" ht="15">
      <c r="A86" s="57">
        <v>45316</v>
      </c>
      <c r="B86" s="58" t="s">
        <v>121</v>
      </c>
      <c r="C86" s="58" t="s">
        <v>121</v>
      </c>
      <c r="D86" s="59"/>
      <c r="E86" s="59">
        <v>171854</v>
      </c>
      <c r="F86" s="57">
        <v>45316</v>
      </c>
      <c r="G86" s="58" t="s">
        <v>121</v>
      </c>
      <c r="H86" s="58" t="s">
        <v>121</v>
      </c>
      <c r="I86" s="59">
        <v>171854</v>
      </c>
      <c r="J86" s="59"/>
      <c r="K86" s="52"/>
    </row>
    <row r="87" spans="1:11" ht="15">
      <c r="A87" s="57">
        <v>45316</v>
      </c>
      <c r="B87" s="58" t="s">
        <v>122</v>
      </c>
      <c r="C87" s="58" t="s">
        <v>122</v>
      </c>
      <c r="D87" s="59">
        <v>150000</v>
      </c>
      <c r="E87" s="59"/>
      <c r="F87" s="57">
        <v>45316</v>
      </c>
      <c r="G87" s="58" t="s">
        <v>122</v>
      </c>
      <c r="H87" s="58" t="s">
        <v>122</v>
      </c>
      <c r="I87" s="59"/>
      <c r="J87" s="59">
        <v>150000</v>
      </c>
      <c r="K87" s="52"/>
    </row>
    <row r="88" spans="1:11" ht="15">
      <c r="A88" s="57">
        <v>45320</v>
      </c>
      <c r="B88" s="58" t="s">
        <v>123</v>
      </c>
      <c r="C88" s="58" t="s">
        <v>123</v>
      </c>
      <c r="D88" s="59">
        <v>6600</v>
      </c>
      <c r="E88" s="59"/>
      <c r="F88" s="57">
        <v>45320</v>
      </c>
      <c r="G88" s="58" t="s">
        <v>123</v>
      </c>
      <c r="H88" s="58" t="s">
        <v>123</v>
      </c>
      <c r="I88" s="59"/>
      <c r="J88" s="59">
        <v>6600</v>
      </c>
      <c r="K88" s="52"/>
    </row>
    <row r="89" spans="1:11" ht="15">
      <c r="A89" s="57">
        <v>45320</v>
      </c>
      <c r="B89" s="58" t="s">
        <v>124</v>
      </c>
      <c r="C89" s="58" t="s">
        <v>124</v>
      </c>
      <c r="D89" s="59">
        <v>1917</v>
      </c>
      <c r="E89" s="59"/>
      <c r="F89" s="57">
        <v>45320</v>
      </c>
      <c r="G89" s="58" t="s">
        <v>124</v>
      </c>
      <c r="H89" s="58" t="s">
        <v>124</v>
      </c>
      <c r="I89" s="59"/>
      <c r="J89" s="59">
        <v>1917</v>
      </c>
      <c r="K89" s="52"/>
    </row>
    <row r="90" spans="1:11" ht="15">
      <c r="A90" s="57">
        <v>45320</v>
      </c>
      <c r="B90" s="58" t="s">
        <v>125</v>
      </c>
      <c r="C90" s="58" t="s">
        <v>125</v>
      </c>
      <c r="D90" s="59"/>
      <c r="E90" s="59">
        <v>1123093</v>
      </c>
      <c r="F90" s="57">
        <v>45320</v>
      </c>
      <c r="G90" s="58" t="s">
        <v>125</v>
      </c>
      <c r="H90" s="58" t="s">
        <v>125</v>
      </c>
      <c r="I90" s="59">
        <v>1123093</v>
      </c>
      <c r="J90" s="59"/>
      <c r="K90" s="52"/>
    </row>
    <row r="91" spans="1:11" ht="15">
      <c r="A91" s="57">
        <v>45321</v>
      </c>
      <c r="B91" s="58" t="s">
        <v>61</v>
      </c>
      <c r="C91" s="58" t="s">
        <v>61</v>
      </c>
      <c r="D91" s="59"/>
      <c r="E91" s="59">
        <v>369488</v>
      </c>
      <c r="F91" s="57">
        <v>45321</v>
      </c>
      <c r="G91" s="58" t="s">
        <v>61</v>
      </c>
      <c r="H91" s="58" t="s">
        <v>61</v>
      </c>
      <c r="I91" s="59">
        <v>369488</v>
      </c>
      <c r="J91" s="59"/>
      <c r="K91" s="52"/>
    </row>
    <row r="92" spans="1:11" ht="15">
      <c r="A92" s="57">
        <v>45322</v>
      </c>
      <c r="B92" s="73" t="s">
        <v>126</v>
      </c>
      <c r="C92" s="73" t="s">
        <v>126</v>
      </c>
      <c r="D92" s="59">
        <v>1000000</v>
      </c>
      <c r="E92" s="59"/>
      <c r="F92" s="57">
        <v>45322</v>
      </c>
      <c r="G92" s="73" t="s">
        <v>126</v>
      </c>
      <c r="H92" s="73" t="s">
        <v>126</v>
      </c>
      <c r="I92" s="59"/>
      <c r="J92" s="59">
        <v>1000000</v>
      </c>
      <c r="K92" s="52"/>
    </row>
    <row r="93" spans="1:11" ht="15">
      <c r="A93" s="57">
        <v>45322</v>
      </c>
      <c r="B93" s="58" t="s">
        <v>60</v>
      </c>
      <c r="C93" s="58" t="s">
        <v>60</v>
      </c>
      <c r="D93" s="59">
        <v>138</v>
      </c>
      <c r="E93" s="59"/>
      <c r="F93" s="57">
        <v>45322</v>
      </c>
      <c r="G93" s="58" t="s">
        <v>60</v>
      </c>
      <c r="H93" s="58" t="s">
        <v>60</v>
      </c>
      <c r="I93" s="59"/>
      <c r="J93" s="59">
        <v>138</v>
      </c>
      <c r="K93" s="52"/>
    </row>
    <row r="94" spans="1:11" ht="15">
      <c r="A94" s="57">
        <v>45322</v>
      </c>
      <c r="B94" s="73" t="s">
        <v>126</v>
      </c>
      <c r="C94" s="73" t="s">
        <v>126</v>
      </c>
      <c r="D94" s="59">
        <v>2863555</v>
      </c>
      <c r="E94" s="59"/>
      <c r="F94" s="57">
        <v>45322</v>
      </c>
      <c r="G94" s="73" t="s">
        <v>126</v>
      </c>
      <c r="H94" s="73" t="s">
        <v>126</v>
      </c>
      <c r="I94" s="59"/>
      <c r="J94" s="59">
        <v>2863555</v>
      </c>
      <c r="K94" s="52"/>
    </row>
    <row r="95" spans="1:11" ht="15">
      <c r="A95" s="57">
        <v>45322</v>
      </c>
      <c r="B95" s="58" t="s">
        <v>60</v>
      </c>
      <c r="C95" s="58" t="s">
        <v>60</v>
      </c>
      <c r="D95" s="59">
        <v>275</v>
      </c>
      <c r="E95" s="59"/>
      <c r="F95" s="57">
        <v>45322</v>
      </c>
      <c r="G95" s="58" t="s">
        <v>60</v>
      </c>
      <c r="H95" s="58" t="s">
        <v>60</v>
      </c>
      <c r="I95" s="59"/>
      <c r="J95" s="59">
        <v>275</v>
      </c>
      <c r="K95" s="52"/>
    </row>
    <row r="96" spans="1:11" ht="15">
      <c r="A96" s="57">
        <v>45322</v>
      </c>
      <c r="B96" s="58" t="s">
        <v>127</v>
      </c>
      <c r="C96" s="58" t="s">
        <v>127</v>
      </c>
      <c r="D96" s="59">
        <v>2058804</v>
      </c>
      <c r="E96" s="59"/>
      <c r="F96" s="57">
        <v>45322</v>
      </c>
      <c r="G96" s="58" t="s">
        <v>127</v>
      </c>
      <c r="H96" s="58" t="s">
        <v>127</v>
      </c>
      <c r="I96" s="59"/>
      <c r="J96" s="59">
        <v>2058804</v>
      </c>
      <c r="K96" s="52"/>
    </row>
    <row r="97" spans="1:11" ht="15">
      <c r="A97" s="57">
        <v>45322</v>
      </c>
      <c r="B97" s="73" t="s">
        <v>128</v>
      </c>
      <c r="C97" s="73" t="s">
        <v>128</v>
      </c>
      <c r="D97" s="59">
        <v>208816</v>
      </c>
      <c r="E97" s="59"/>
      <c r="F97" s="57">
        <v>45322</v>
      </c>
      <c r="G97" s="73" t="s">
        <v>128</v>
      </c>
      <c r="H97" s="73" t="s">
        <v>128</v>
      </c>
      <c r="I97" s="59"/>
      <c r="J97" s="59">
        <v>208816</v>
      </c>
      <c r="K97" s="52"/>
    </row>
    <row r="98" spans="1:11" ht="15">
      <c r="A98" s="57"/>
      <c r="B98" s="58"/>
      <c r="C98" s="58"/>
      <c r="D98" s="59"/>
      <c r="E98" s="59"/>
      <c r="F98" s="71"/>
      <c r="G98" s="78"/>
      <c r="H98" s="78"/>
      <c r="I98" s="72"/>
      <c r="J98" s="72"/>
      <c r="K98" s="52"/>
    </row>
    <row r="99" spans="1:11" ht="15.75">
      <c r="A99" s="74" t="s">
        <v>11</v>
      </c>
      <c r="B99" s="77"/>
      <c r="C99" s="75"/>
      <c r="D99" s="30">
        <f>SUM(D11:D98)</f>
        <v>40121442</v>
      </c>
      <c r="E99" s="30">
        <f>SUM(E10:E98)</f>
        <v>17250152</v>
      </c>
      <c r="F99" s="28" t="s">
        <v>11</v>
      </c>
      <c r="G99" s="29"/>
      <c r="H99" s="29"/>
      <c r="I99" s="30">
        <f>SUM(I10:I98)</f>
        <v>17250152</v>
      </c>
      <c r="J99" s="30">
        <f>SUM(J10:J98)</f>
        <v>40121442</v>
      </c>
    </row>
    <row r="100" spans="1:11" ht="16.5" thickBot="1">
      <c r="A100" s="24" t="s">
        <v>129</v>
      </c>
      <c r="B100" s="76"/>
      <c r="C100" s="25"/>
      <c r="D100" s="88">
        <f>D99-E99</f>
        <v>22871290</v>
      </c>
      <c r="E100" s="89"/>
      <c r="F100" s="26"/>
      <c r="G100" s="24" t="s">
        <v>129</v>
      </c>
      <c r="H100" s="27"/>
      <c r="I100" s="80">
        <f>I99-J99</f>
        <v>-22871290</v>
      </c>
      <c r="J100" s="81"/>
    </row>
    <row r="101" spans="1:11" ht="15">
      <c r="A101"/>
      <c r="B101"/>
      <c r="C101"/>
      <c r="D101"/>
      <c r="E101"/>
      <c r="F101"/>
      <c r="G101" s="1" t="str">
        <f>IF(D100+I100=0,"Rapproché", "Non rapproché")</f>
        <v>Rapproché</v>
      </c>
      <c r="H101" s="1"/>
      <c r="I101"/>
      <c r="J101" s="22"/>
    </row>
    <row r="102" spans="1:11" ht="15.75">
      <c r="A102"/>
      <c r="B102"/>
      <c r="C102"/>
      <c r="D102"/>
      <c r="E102"/>
      <c r="F102"/>
      <c r="G102" s="1" t="s">
        <v>12</v>
      </c>
      <c r="H102"/>
      <c r="I102" s="23">
        <f>I100+D100</f>
        <v>0</v>
      </c>
      <c r="J102"/>
    </row>
    <row r="103" spans="1:11" ht="15">
      <c r="A103" s="2"/>
      <c r="B103" s="2"/>
      <c r="C103" s="31"/>
      <c r="D103" s="5"/>
      <c r="E103"/>
      <c r="F103"/>
      <c r="G103"/>
      <c r="H103"/>
      <c r="I103" s="22"/>
      <c r="J103" s="5">
        <f>I100/655.957</f>
        <v>-34867.056834518116</v>
      </c>
    </row>
    <row r="104" spans="1:11" ht="15">
      <c r="A104" s="2"/>
      <c r="B104" s="2"/>
      <c r="C104" s="31"/>
      <c r="D104" s="5"/>
      <c r="E104"/>
      <c r="F104"/>
      <c r="G104"/>
      <c r="H104"/>
      <c r="I104" s="22"/>
      <c r="J104" s="5"/>
    </row>
    <row r="105" spans="1:11" ht="15">
      <c r="A105" s="2"/>
      <c r="B105" s="2"/>
      <c r="C105" s="31"/>
      <c r="D105" s="5"/>
      <c r="E105"/>
      <c r="F105"/>
      <c r="G105"/>
      <c r="H105"/>
      <c r="I105" s="47" t="s">
        <v>51</v>
      </c>
      <c r="J105" s="44">
        <v>-14541533</v>
      </c>
    </row>
    <row r="106" spans="1:11" ht="15">
      <c r="A106" s="2"/>
      <c r="B106" s="2"/>
      <c r="C106" s="31"/>
      <c r="D106" s="5"/>
      <c r="E106"/>
      <c r="F106"/>
      <c r="G106"/>
      <c r="H106"/>
      <c r="I106" s="22"/>
      <c r="J106" s="5"/>
    </row>
    <row r="107" spans="1:11" ht="15">
      <c r="A107" s="2"/>
      <c r="B107" s="2"/>
      <c r="C107" s="31"/>
      <c r="D107" s="5"/>
      <c r="E107"/>
      <c r="F107"/>
      <c r="G107"/>
      <c r="H107"/>
      <c r="I107" s="22"/>
      <c r="J107" s="5"/>
    </row>
    <row r="108" spans="1:11" ht="15">
      <c r="A108" s="2"/>
      <c r="B108" s="2"/>
      <c r="C108" s="31"/>
      <c r="D108" s="5"/>
      <c r="E108"/>
      <c r="F108"/>
      <c r="G108"/>
      <c r="H108"/>
      <c r="I108" s="46" t="s">
        <v>52</v>
      </c>
      <c r="J108" s="44">
        <f>I100-J105</f>
        <v>-8329757</v>
      </c>
    </row>
    <row r="109" spans="1:11" ht="15">
      <c r="A109" s="2"/>
      <c r="B109" s="2"/>
      <c r="C109" s="31"/>
      <c r="D109" s="5"/>
      <c r="E109"/>
      <c r="F109"/>
      <c r="G109"/>
      <c r="H109"/>
      <c r="I109" s="22"/>
      <c r="J109" s="5"/>
    </row>
    <row r="110" spans="1:11" ht="15">
      <c r="A110" s="2"/>
      <c r="B110" s="2"/>
      <c r="C110" s="31"/>
      <c r="D110" s="5"/>
      <c r="E110"/>
      <c r="F110"/>
      <c r="G110"/>
      <c r="H110"/>
      <c r="I110" s="50" t="s">
        <v>50</v>
      </c>
      <c r="J110" s="51">
        <v>3660000</v>
      </c>
    </row>
    <row r="111" spans="1:11" ht="15">
      <c r="A111" s="2"/>
      <c r="B111" s="2"/>
      <c r="C111" s="31"/>
      <c r="D111" s="5"/>
      <c r="E111"/>
      <c r="F111"/>
      <c r="G111"/>
      <c r="H111"/>
      <c r="I111" s="22"/>
      <c r="J111" s="5"/>
    </row>
    <row r="112" spans="1:11" ht="15">
      <c r="A112" s="2"/>
      <c r="B112" s="2"/>
      <c r="C112" s="31"/>
      <c r="D112" s="5"/>
      <c r="E112"/>
      <c r="F112"/>
      <c r="G112"/>
      <c r="H112"/>
      <c r="I112" s="48" t="s">
        <v>49</v>
      </c>
      <c r="J112" s="49">
        <f>J110+J108</f>
        <v>-4669757</v>
      </c>
    </row>
    <row r="113" spans="1:10" ht="15">
      <c r="A113" s="2"/>
      <c r="B113" s="2"/>
      <c r="C113" s="31"/>
      <c r="D113" s="5"/>
      <c r="E113"/>
      <c r="F113"/>
      <c r="G113"/>
      <c r="H113"/>
      <c r="I113" s="22"/>
      <c r="J113" s="5"/>
    </row>
    <row r="116" spans="1:10">
      <c r="G116" s="4" t="s">
        <v>53</v>
      </c>
    </row>
    <row r="119" spans="1:10" ht="15">
      <c r="E119" s="53" t="s">
        <v>54</v>
      </c>
      <c r="F119" s="79" t="s">
        <v>55</v>
      </c>
      <c r="G119" s="79"/>
      <c r="H119" s="52">
        <v>90000</v>
      </c>
      <c r="I119" s="52"/>
    </row>
    <row r="120" spans="1:10" ht="15">
      <c r="E120" s="53" t="s">
        <v>56</v>
      </c>
      <c r="F120" s="79" t="s">
        <v>57</v>
      </c>
      <c r="G120" s="79"/>
      <c r="H120" s="52">
        <v>240000</v>
      </c>
      <c r="I120" s="52"/>
    </row>
  </sheetData>
  <mergeCells count="8">
    <mergeCell ref="F119:G119"/>
    <mergeCell ref="F120:G120"/>
    <mergeCell ref="I100:J100"/>
    <mergeCell ref="A1:G1"/>
    <mergeCell ref="C3:E3"/>
    <mergeCell ref="C4:D4"/>
    <mergeCell ref="C5:D5"/>
    <mergeCell ref="D100:E100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0" t="s">
        <v>26</v>
      </c>
      <c r="D2" s="90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2024-07-17T15:53:37Z</cp:lastPrinted>
  <dcterms:created xsi:type="dcterms:W3CDTF">2012-02-07T20:43:38Z</dcterms:created>
  <dcterms:modified xsi:type="dcterms:W3CDTF">2024-08-19T09:00:49Z</dcterms:modified>
</cp:coreProperties>
</file>