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P:\COMMUN SERVEUR\DOSSIER GUE-DROH\"/>
    </mc:Choice>
  </mc:AlternateContent>
  <xr:revisionPtr revIDLastSave="0" documentId="14_{DFE80E90-2B7E-4132-98BF-47796125050B}" xr6:coauthVersionLast="47" xr6:coauthVersionMax="47" xr10:uidLastSave="{00000000-0000-0000-0000-000000000000}"/>
  <bookViews>
    <workbookView xWindow="20370" yWindow="-120" windowWidth="20730" windowHeight="11160" tabRatio="775" firstSheet="1" activeTab="4" xr2:uid="{00000000-000D-0000-FFFF-FFFF00000000}"/>
  </bookViews>
  <sheets>
    <sheet name="Summary" sheetId="1" state="hidden" r:id="rId1"/>
    <sheet name="INSTRUCTIONS" sheetId="47" r:id="rId2"/>
    <sheet name="COMPANY CAPACITY" sheetId="49" r:id="rId3"/>
    <sheet name="B -Exceptions" sheetId="51" r:id="rId4"/>
    <sheet name="PMY" sheetId="55" r:id="rId5"/>
    <sheet name="PMCI " sheetId="56" r:id="rId6"/>
  </sheets>
  <externalReferences>
    <externalReference r:id="rId7"/>
    <externalReference r:id="rId8"/>
  </externalReferences>
  <definedNames>
    <definedName name="__123Graph_X" hidden="1">[1]A!$B$54:$B$62</definedName>
    <definedName name="_1__123Graph_ACHART_1" hidden="1">[2]Slurry!$V$145:$V$174</definedName>
    <definedName name="_2__123Graph_BCHART_1" hidden="1">[2]Slurry!$X$145:$X$174</definedName>
    <definedName name="_3__123Graph_CCHART_1" hidden="1">[2]Slurry!$AG$112:$AG$143</definedName>
    <definedName name="_4__123Graph_DCHART_1" hidden="1">[2]Slurry!$AH$112:$AH$143</definedName>
    <definedName name="_5__123Graph_ECHART_1" hidden="1">[2]Slurry!$AI$112:$AI$143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1799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xlnm._FilterDatabase" localSheetId="2" hidden="1">'COMPANY CAPACITY'!#REF!</definedName>
    <definedName name="_xlnm._FilterDatabase" localSheetId="5" hidden="1">'PMCI '!$A$14:$P$247</definedName>
    <definedName name="_xlnm._FilterDatabase" localSheetId="4" hidden="1">PMY!$A$14:$O$61</definedName>
    <definedName name="_Order1" hidden="1">255</definedName>
    <definedName name="_Order2" hidden="1">0</definedName>
    <definedName name="_Regression_Out" hidden="1">[1]A!$G$53</definedName>
    <definedName name="_Regression_X" hidden="1">[1]A!$D$54:$D$62</definedName>
    <definedName name="_Regression_Y" hidden="1">[1]A!$C$54:$C$62</definedName>
    <definedName name="_Sort" hidden="1">#REF!</definedName>
    <definedName name="anscount" hidden="1">2</definedName>
    <definedName name="benita" hidden="1">{#N/A,#N/A,FALSE,"Summary";#N/A,#N/A,FALSE,"Stlwk 1";#N/A,#N/A,FALSE,"Stlwk 2";#N/A,#N/A,FALSE,"Stlwk 3";#N/A,#N/A,FALSE,"Stlwk 4";#N/A,#N/A,FALSE,"Stlwk 5";#N/A,#N/A,FALSE,"Stlwk 6";#N/A,#N/A,FALSE,"Stlwk 7";#N/A,#N/A,FALSE,"Stlwk 8";#N/A,#N/A,FALSE,"Stlwk 9";#N/A,#N/A,FALSE,"Stlwk 10";#N/A,#N/A,FALSE,"Stlwk 11";#N/A,#N/A,FALSE,"Stlwk 12"}</definedName>
    <definedName name="dsds" hidden="1">#REF!</definedName>
    <definedName name="harbor" hidden="1">{#N/A,#N/A,FALSE,"Summary";#N/A,#N/A,FALSE,"Stlwk 1";#N/A,#N/A,FALSE,"Stlwk 2";#N/A,#N/A,FALSE,"Stlwk 3";#N/A,#N/A,FALSE,"Stlwk 4";#N/A,#N/A,FALSE,"Stlwk 5";#N/A,#N/A,FALSE,"Stlwk 6";#N/A,#N/A,FALSE,"Stlwk 7";#N/A,#N/A,FALSE,"Stlwk 8";#N/A,#N/A,FALSE,"Stlwk 9";#N/A,#N/A,FALSE,"Stlwk 10";#N/A,#N/A,FALSE,"Stlwk 11";#N/A,#N/A,FALSE,"Stlwk 12"}</definedName>
    <definedName name="harbour" hidden="1">{#N/A,#N/A,FALSE,"Summary";#N/A,#N/A,FALSE,"Stlwk 1";#N/A,#N/A,FALSE,"Stlwk 2";#N/A,#N/A,FALSE,"Stlwk 3";#N/A,#N/A,FALSE,"Stlwk 4";#N/A,#N/A,FALSE,"Stlwk 5";#N/A,#N/A,FALSE,"Stlwk 6";#N/A,#N/A,FALSE,"Stlwk 7";#N/A,#N/A,FALSE,"Stlwk 8";#N/A,#N/A,FALSE,"Stlwk 9";#N/A,#N/A,FALSE,"Stlwk 10";#N/A,#N/A,FALSE,"Stlwk 11";#N/A,#N/A,FALSE,"Stlwk 12"}</definedName>
    <definedName name="_xlnm.Print_Titles" localSheetId="3">'B -Exceptions'!$8:$10</definedName>
    <definedName name="limcount" hidden="1">1</definedName>
    <definedName name="ok" localSheetId="2">#REF!</definedName>
    <definedName name="Pal_Workbook_GUID" hidden="1">"IKTI56YTNVPNT3UQ8LKK6BJY"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dsdsdd" hidden="1">#REF!</definedName>
    <definedName name="sencount" hidden="1">1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5714phar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FULL." hidden="1">{#N/A,#N/A,FALSE,"Summary";#N/A,#N/A,FALSE,"Stlwk 1";#N/A,#N/A,FALSE,"Stlwk 2";#N/A,#N/A,FALSE,"Stlwk 3";#N/A,#N/A,FALSE,"Stlwk 4";#N/A,#N/A,FALSE,"Stlwk 5";#N/A,#N/A,FALSE,"Stlwk 6";#N/A,#N/A,FALSE,"Stlwk 7";#N/A,#N/A,FALSE,"Stlwk 8";#N/A,#N/A,FALSE,"Stlwk 9";#N/A,#N/A,FALSE,"Stlwk 10";#N/A,#N/A,FALSE,"Stlwk 11";#N/A,#N/A,FALSE,"Stlwk 12"}</definedName>
    <definedName name="_xlnm.Print_Area" localSheetId="2">'COMPANY CAPACITY'!$A$1:$D$7</definedName>
    <definedName name="_xlnm.Print_Area" localSheetId="5">'PMCI '!$A$1:$G$14</definedName>
    <definedName name="_xlnm.Print_Area" localSheetId="4">PMY!$A$1:$F$14</definedName>
    <definedName name="_xlnm.Print_Area" localSheetId="0">Summary!$A$1:$E$112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E63" i="1"/>
  <c r="E73" i="1"/>
  <c r="E72" i="1"/>
  <c r="E75" i="1"/>
  <c r="E68" i="1"/>
  <c r="E64" i="1"/>
  <c r="E65" i="1"/>
  <c r="E67" i="1"/>
  <c r="E70" i="1" l="1"/>
  <c r="E69" i="1"/>
  <c r="E71" i="1"/>
  <c r="E60" i="1"/>
  <c r="E66" i="1"/>
  <c r="E62" i="1"/>
  <c r="E86" i="1"/>
  <c r="E82" i="1"/>
  <c r="E78" i="1"/>
  <c r="E80" i="1"/>
  <c r="E76" i="1"/>
  <c r="E85" i="1"/>
  <c r="E81" i="1"/>
  <c r="E77" i="1"/>
  <c r="E84" i="1"/>
  <c r="E83" i="1"/>
  <c r="E79" i="1"/>
  <c r="E59" i="1"/>
  <c r="E61" i="1"/>
  <c r="F9" i="1" l="1"/>
  <c r="F10" i="1"/>
  <c r="K52" i="1" l="1"/>
  <c r="L89" i="1" l="1"/>
  <c r="E53" i="1" l="1"/>
  <c r="F97" i="1"/>
  <c r="F96" i="1"/>
  <c r="F95" i="1"/>
  <c r="F94" i="1"/>
  <c r="F93" i="1"/>
  <c r="F92" i="1"/>
  <c r="F91" i="1"/>
  <c r="F90" i="1"/>
  <c r="F32" i="1"/>
  <c r="K99" i="1" l="1"/>
  <c r="K89" i="1"/>
  <c r="M89" i="1" s="1"/>
  <c r="L99" i="1" l="1"/>
  <c r="M99" i="1" s="1"/>
  <c r="F50" i="1"/>
  <c r="E50" i="1" l="1"/>
  <c r="G50" i="1" s="1"/>
  <c r="F43" i="1" l="1"/>
  <c r="E43" i="1" l="1"/>
  <c r="G43" i="1" s="1"/>
  <c r="F44" i="1"/>
  <c r="E58" i="1" l="1"/>
  <c r="E44" i="1" l="1"/>
  <c r="G44" i="1" s="1"/>
  <c r="E97" i="1"/>
  <c r="G97" i="1" s="1"/>
  <c r="E96" i="1"/>
  <c r="G96" i="1" s="1"/>
  <c r="E95" i="1"/>
  <c r="G95" i="1" s="1"/>
  <c r="E94" i="1"/>
  <c r="G94" i="1" s="1"/>
  <c r="E93" i="1"/>
  <c r="G93" i="1" s="1"/>
  <c r="E92" i="1"/>
  <c r="G92" i="1" s="1"/>
  <c r="E91" i="1"/>
  <c r="G91" i="1" s="1"/>
  <c r="E90" i="1"/>
  <c r="G90" i="1" l="1"/>
  <c r="E89" i="1"/>
  <c r="F45" i="1"/>
  <c r="L12" i="1" l="1"/>
  <c r="F49" i="1"/>
  <c r="E49" i="1" l="1"/>
  <c r="G49" i="1"/>
  <c r="E110" i="1"/>
  <c r="E109" i="1"/>
  <c r="E108" i="1"/>
  <c r="E107" i="1"/>
  <c r="E106" i="1"/>
  <c r="E105" i="1"/>
  <c r="E104" i="1"/>
  <c r="E103" i="1"/>
  <c r="E102" i="1"/>
  <c r="E101" i="1"/>
  <c r="E100" i="1"/>
  <c r="E57" i="1"/>
  <c r="E56" i="1" l="1"/>
  <c r="E99" i="1"/>
  <c r="E45" i="1" l="1"/>
  <c r="G45" i="1" s="1"/>
  <c r="E32" i="1" l="1"/>
  <c r="E33" i="1" s="1"/>
  <c r="E35" i="1" l="1"/>
  <c r="E34" i="1"/>
  <c r="F48" i="1"/>
  <c r="F46" i="1"/>
  <c r="F47" i="1"/>
  <c r="F29" i="1" l="1"/>
  <c r="F38" i="1"/>
  <c r="F28" i="1"/>
  <c r="F37" i="1"/>
  <c r="F27" i="1"/>
  <c r="F21" i="1"/>
  <c r="F26" i="1"/>
  <c r="F14" i="1"/>
  <c r="E46" i="1" l="1"/>
  <c r="G46" i="1" s="1"/>
  <c r="F15" i="1"/>
  <c r="F13" i="1"/>
  <c r="E27" i="1" l="1"/>
  <c r="G27" i="1" s="1"/>
  <c r="E23" i="1"/>
  <c r="E37" i="1"/>
  <c r="G37" i="1" s="1"/>
  <c r="E48" i="1"/>
  <c r="G48" i="1" s="1"/>
  <c r="E38" i="1"/>
  <c r="E40" i="1" s="1"/>
  <c r="E25" i="1"/>
  <c r="E21" i="1"/>
  <c r="G21" i="1" s="1"/>
  <c r="E28" i="1"/>
  <c r="G28" i="1" s="1"/>
  <c r="E29" i="1"/>
  <c r="G29" i="1" s="1"/>
  <c r="E13" i="1"/>
  <c r="G13" i="1" s="1"/>
  <c r="E39" i="1"/>
  <c r="G38" i="1"/>
  <c r="E55" i="1"/>
  <c r="E47" i="1"/>
  <c r="G47" i="1" s="1"/>
  <c r="E30" i="1" l="1"/>
  <c r="E31" i="1"/>
  <c r="E15" i="1"/>
  <c r="G15" i="1" s="1"/>
  <c r="F22" i="1"/>
  <c r="F23" i="1" s="1"/>
  <c r="G23" i="1" s="1"/>
  <c r="F36" i="1" l="1"/>
  <c r="F18" i="1" l="1"/>
  <c r="F16" i="1"/>
  <c r="F17" i="1" s="1"/>
  <c r="E18" i="1" l="1"/>
  <c r="E17" i="1"/>
  <c r="G17" i="1" s="1"/>
  <c r="G18" i="1"/>
  <c r="E22" i="1"/>
  <c r="G22" i="1" s="1"/>
  <c r="F42" i="1"/>
  <c r="F25" i="1"/>
  <c r="G25" i="1" s="1"/>
  <c r="F24" i="1"/>
  <c r="F20" i="1"/>
  <c r="F19" i="1"/>
  <c r="E2" i="1"/>
  <c r="E26" i="1" l="1"/>
  <c r="G26" i="1" s="1"/>
  <c r="E36" i="1"/>
  <c r="G36" i="1" s="1"/>
  <c r="E19" i="1"/>
  <c r="G19" i="1" s="1"/>
  <c r="E24" i="1"/>
  <c r="G24" i="1" s="1"/>
  <c r="E14" i="1"/>
  <c r="E20" i="1"/>
  <c r="G20" i="1" s="1"/>
  <c r="E16" i="1"/>
  <c r="G16" i="1" s="1"/>
  <c r="E54" i="1"/>
  <c r="E52" i="1" s="1"/>
  <c r="G14" i="1"/>
  <c r="G32" i="1" l="1"/>
  <c r="E42" i="1"/>
  <c r="G42" i="1" s="1"/>
  <c r="E41" i="1"/>
  <c r="L52" i="1" l="1"/>
  <c r="M52" i="1" s="1"/>
  <c r="K8" i="1"/>
  <c r="F8" i="1"/>
  <c r="K12" i="1"/>
  <c r="M12" i="1" s="1"/>
  <c r="E12" i="1"/>
  <c r="L8" i="1" l="1"/>
  <c r="M8" i="1" s="1"/>
  <c r="K112" i="1"/>
  <c r="E8" i="1"/>
  <c r="L112" i="1" l="1"/>
  <c r="M112" i="1" s="1"/>
  <c r="E112" i="1"/>
</calcChain>
</file>

<file path=xl/sharedStrings.xml><?xml version="1.0" encoding="utf-8"?>
<sst xmlns="http://schemas.openxmlformats.org/spreadsheetml/2006/main" count="660" uniqueCount="311">
  <si>
    <t xml:space="preserve">Job No : </t>
  </si>
  <si>
    <t xml:space="preserve">JSLEBR3417 </t>
  </si>
  <si>
    <t xml:space="preserve">Date : </t>
  </si>
  <si>
    <t xml:space="preserve">Project : </t>
  </si>
  <si>
    <t>Sembehun Mine</t>
  </si>
  <si>
    <t xml:space="preserve">Rev. No. </t>
  </si>
  <si>
    <t>Summary - Civil, Infrastructure and Buildings Quantities</t>
  </si>
  <si>
    <t>WBS</t>
  </si>
  <si>
    <t>Area Description</t>
  </si>
  <si>
    <t>Rev</t>
  </si>
  <si>
    <t>Concrete m³</t>
  </si>
  <si>
    <t>Comment</t>
  </si>
  <si>
    <t>Section 1: Preliminaries and General</t>
  </si>
  <si>
    <t>-</t>
  </si>
  <si>
    <t>Fixed</t>
  </si>
  <si>
    <t>Time related</t>
  </si>
  <si>
    <t>Section 2: Civil works</t>
  </si>
  <si>
    <t>Pipe and Cable Gantries</t>
  </si>
  <si>
    <t>done</t>
  </si>
  <si>
    <t>Clean Water Tank</t>
  </si>
  <si>
    <t>Process Water Tank and Pumps</t>
  </si>
  <si>
    <t>Thickener 1</t>
  </si>
  <si>
    <t>Thickener 2</t>
  </si>
  <si>
    <t>Plant Area</t>
  </si>
  <si>
    <t>CD Tank</t>
  </si>
  <si>
    <t>Flocculant Plant</t>
  </si>
  <si>
    <t>Allowance</t>
  </si>
  <si>
    <t>Tailings Disposal</t>
  </si>
  <si>
    <t xml:space="preserve">Spirals Plant Building 1 </t>
  </si>
  <si>
    <t>Spirals Plant Building 2</t>
  </si>
  <si>
    <t>Product Stacking 1</t>
  </si>
  <si>
    <t>Product Stacking 2</t>
  </si>
  <si>
    <t>Screening Building</t>
  </si>
  <si>
    <t>Discard Stockpile Feed Conveyor</t>
  </si>
  <si>
    <t>Compressor House</t>
  </si>
  <si>
    <t>12m MCC - PLANT 1 X 2 OFF</t>
  </si>
  <si>
    <t>12m MCC - PLANT 2 X 2 OFF</t>
  </si>
  <si>
    <t>12m MCC - COMMON INFRASTRUCTURE X 2 OFF</t>
  </si>
  <si>
    <t>Transformer Bays plant 1</t>
  </si>
  <si>
    <t>Transformer Bays plant 2</t>
  </si>
  <si>
    <t>Transformer Bays TSF RETURN PONTOON</t>
  </si>
  <si>
    <t>Transformer Bays PWD Pontoon</t>
  </si>
  <si>
    <t>Weighbridge</t>
  </si>
  <si>
    <t>EMV Workshop</t>
  </si>
  <si>
    <t>6m Pontoon MCC PW</t>
  </si>
  <si>
    <t>6m Pontoon MCC TSF RETURN</t>
  </si>
  <si>
    <t>6m MCC PFC x 2 off</t>
  </si>
  <si>
    <t>Fencing</t>
  </si>
  <si>
    <t>V Drains (Plant Are Stormwater Drains)</t>
  </si>
  <si>
    <t>V Drains (Tailings Dam Roads Stormwater Drains)</t>
  </si>
  <si>
    <t>Concrete Drift Drains</t>
  </si>
  <si>
    <t>Sleepers and Anchorblocks</t>
  </si>
  <si>
    <t>Septic Tank</t>
  </si>
  <si>
    <t>Water Tank</t>
  </si>
  <si>
    <t>Silt Trap</t>
  </si>
  <si>
    <t>Mini Sub 2 off</t>
  </si>
  <si>
    <t>Bulk Fuelling</t>
  </si>
  <si>
    <t>Section 3: Earthworks</t>
  </si>
  <si>
    <t>Power Plant</t>
  </si>
  <si>
    <t>Terracing</t>
  </si>
  <si>
    <t>Sewer Reticulation</t>
  </si>
  <si>
    <t>Potable Water</t>
  </si>
  <si>
    <t>Service Roads</t>
  </si>
  <si>
    <t>Berms</t>
  </si>
  <si>
    <t>Slurry booster booster pump terrace - Plant 1</t>
  </si>
  <si>
    <t>Slurry booster booster pump terrace - Plant 2</t>
  </si>
  <si>
    <t>Tails disposal booster pump terrace - Plant 1 pump 1</t>
  </si>
  <si>
    <t>Tails disposal booster pump terrace - Plant 1 pump 2</t>
  </si>
  <si>
    <t>Tails disposal booster pump terrace - Plant 1 pump 3</t>
  </si>
  <si>
    <t>Tails disposal booster pump terrace - Plant 2 pump 1</t>
  </si>
  <si>
    <t>Tails disposal booster pump terrace - Plant 2 pump 2</t>
  </si>
  <si>
    <t>Tails disposal booster pump terrace - Plant 2 pump 3</t>
  </si>
  <si>
    <t>TSF return booster pump terrace 1</t>
  </si>
  <si>
    <t>TSF return booster pump terrace 2</t>
  </si>
  <si>
    <t>Ex-pit scrubber, booster pump &amp; CVY terrace - Plant 1</t>
  </si>
  <si>
    <t>Ex-pit scrubber, booster pump &amp; CVY terrace - Plant 2</t>
  </si>
  <si>
    <t>Electrical mobile unit 1 (RMU) terrace - No.1</t>
  </si>
  <si>
    <t>Electrical mobile unit 1 (RMU) terrace - No.2</t>
  </si>
  <si>
    <t>Electrical mobile unit 1 (RMU) terrace - No.3</t>
  </si>
  <si>
    <t>Electrical mobile unit 1 (RMU) terrace - No.4</t>
  </si>
  <si>
    <t>Electrical mobile unit 1 (RMU) terrace - No.5</t>
  </si>
  <si>
    <t>Electrical mobile unit 2 (AR) terrace - No.1</t>
  </si>
  <si>
    <t>Electrical mobile unit 2 (AR) terrace - No.2</t>
  </si>
  <si>
    <t>Electrical mobile unit 2 (AR) terrace - No.3</t>
  </si>
  <si>
    <t>Electrical mobile unit 2 (AR) terrace - No.4</t>
  </si>
  <si>
    <t>Electrical mobile unit 2 (AR) terrace - No.5</t>
  </si>
  <si>
    <t>Electrical mobile unit 2 (AR) terrace - No.6</t>
  </si>
  <si>
    <t>Electrical mobile unit 2 (AR) terrace - No.7</t>
  </si>
  <si>
    <t>Electrical mobile unit 2 (AR) terrace - No.8</t>
  </si>
  <si>
    <t>Electrical mobile unit 2 (AR) terrace - No.9</t>
  </si>
  <si>
    <t>Electrical mobile unit 2 (AR) terrace - No.10</t>
  </si>
  <si>
    <t>Electrical mobile unit 2 (AR) terrace - No.11</t>
  </si>
  <si>
    <t>Section 4: Buildings</t>
  </si>
  <si>
    <t>Gaurdhouse 8 off</t>
  </si>
  <si>
    <t>Modular</t>
  </si>
  <si>
    <t>Canteen / kitchen</t>
  </si>
  <si>
    <t>Mine Offices</t>
  </si>
  <si>
    <t>Plant Offices</t>
  </si>
  <si>
    <t>Medical / first aid station</t>
  </si>
  <si>
    <t>Plant workshop area</t>
  </si>
  <si>
    <t>Changehouse</t>
  </si>
  <si>
    <t>Gatehouse</t>
  </si>
  <si>
    <t xml:space="preserve">Section 5: Camp </t>
  </si>
  <si>
    <t>Kitchen and Dining Area</t>
  </si>
  <si>
    <t>20 x 14m</t>
  </si>
  <si>
    <t>Laundry</t>
  </si>
  <si>
    <t>20 x 7.5</t>
  </si>
  <si>
    <t>Recreation Room</t>
  </si>
  <si>
    <t>20 x 34</t>
  </si>
  <si>
    <t>Ablutions</t>
  </si>
  <si>
    <t>20 x7.5</t>
  </si>
  <si>
    <t>Camp Management Office</t>
  </si>
  <si>
    <t>7 x 11</t>
  </si>
  <si>
    <t>Gaurdhouse</t>
  </si>
  <si>
    <t>15 x6</t>
  </si>
  <si>
    <t>Single quarters rooms</t>
  </si>
  <si>
    <t>4.6 x 9.8</t>
  </si>
  <si>
    <t>200 of</t>
  </si>
  <si>
    <t>Sub Total</t>
  </si>
  <si>
    <t>$</t>
  </si>
  <si>
    <t>TENDER #</t>
  </si>
  <si>
    <t>PROJECT NAME</t>
  </si>
  <si>
    <t>BIDDER NAME</t>
  </si>
  <si>
    <t>Questions</t>
  </si>
  <si>
    <t>Bidders answers</t>
  </si>
  <si>
    <t>Are you the owner of the stock items?</t>
  </si>
  <si>
    <r>
      <t>Are there any reasons that could restrict you working in COTE D ' IVOIRE
(</t>
    </r>
    <r>
      <rPr>
        <i/>
        <sz val="9"/>
        <color rgb="FFFF0000"/>
        <rFont val="Times New Roman"/>
        <family val="1"/>
      </rPr>
      <t>Please indicate any impediments that could restrict you including – court injunctions, Group restrictions on working in COTE D ' IVOIRE  etc</t>
    </r>
    <r>
      <rPr>
        <sz val="12"/>
        <color rgb="FFFF0000"/>
        <rFont val="Times New Roman"/>
        <family val="1"/>
      </rPr>
      <t>)</t>
    </r>
  </si>
  <si>
    <r>
      <t>Are you a company specialized in the field related to this tenders?
 (</t>
    </r>
    <r>
      <rPr>
        <i/>
        <sz val="9"/>
        <color rgb="FFFF0000"/>
        <rFont val="Times New Roman"/>
        <family val="1"/>
      </rPr>
      <t>Provide proof of this</t>
    </r>
    <r>
      <rPr>
        <i/>
        <sz val="12"/>
        <color rgb="FFFF0000"/>
        <rFont val="Times New Roman"/>
        <family val="1"/>
      </rPr>
      <t>)</t>
    </r>
  </si>
  <si>
    <t>Do you have a mining subcontractor agreement?</t>
  </si>
  <si>
    <t>Do you partner with other companies in your activities?</t>
  </si>
  <si>
    <t>Please provide the location of your warehouse</t>
  </si>
  <si>
    <t>How many years has your company been in business?</t>
  </si>
  <si>
    <t>Are you an official representative of a brand? (please provide the proof and specify the brand)</t>
  </si>
  <si>
    <t>Please provide the level of your current stock in warehouse</t>
  </si>
  <si>
    <t>Are you currently involved in other mines? in Côte d'Ivoire? in the sub-region?</t>
  </si>
  <si>
    <t>Client Name</t>
  </si>
  <si>
    <t>Project Name</t>
  </si>
  <si>
    <t>Value</t>
  </si>
  <si>
    <r>
      <t>Period (</t>
    </r>
    <r>
      <rPr>
        <i/>
        <sz val="12"/>
        <color rgb="FF000000"/>
        <rFont val="Times New Roman"/>
        <family val="1"/>
      </rPr>
      <t>date</t>
    </r>
    <r>
      <rPr>
        <sz val="12"/>
        <color rgb="FF000000"/>
        <rFont val="Times New Roman"/>
        <family val="1"/>
      </rPr>
      <t>)</t>
    </r>
  </si>
  <si>
    <t>Have you worked on PERSEUS Projects in the last 5 years</t>
  </si>
  <si>
    <t>Our payment terms are 30 days, end of month, from the date of receipt of the invoice. Do you accept this delay?</t>
  </si>
  <si>
    <t>Do you accept our General Terms and Conditions?</t>
  </si>
  <si>
    <r>
      <t xml:space="preserve">Any outstanding disputes / debts with PERSEUS or its subsidiaries (past or present) regarding payments or invoices – either creditor or debtor
</t>
    </r>
    <r>
      <rPr>
        <i/>
        <sz val="9"/>
        <color rgb="FFFF0000"/>
        <rFont val="Calibri"/>
        <family val="2"/>
        <scheme val="minor"/>
      </rPr>
      <t>(Please indicate any outstanding debts or financial obligations to PERSEUS or its present or past subsidiaries)</t>
    </r>
  </si>
  <si>
    <r>
      <t xml:space="preserve">Any legal actions outstanding that could have an effect to perform as a Contractor to PERSEUS
</t>
    </r>
    <r>
      <rPr>
        <i/>
        <sz val="9"/>
        <color rgb="FFFF0000"/>
        <rFont val="Calibri"/>
        <family val="2"/>
        <scheme val="minor"/>
      </rPr>
      <t>(Please indicate any previous or current legal actions with PERSEUS or its past or present subsidiaries )</t>
    </r>
  </si>
  <si>
    <t>Please provide us with the names and contacts of our contact person for all our orders if you are selected for this contract.</t>
  </si>
  <si>
    <t>List and Detail of Exceptions on Tender Documents</t>
  </si>
  <si>
    <t xml:space="preserve">Section </t>
  </si>
  <si>
    <t>Title</t>
  </si>
  <si>
    <t xml:space="preserve">Description of Exceptions </t>
  </si>
  <si>
    <t>Number of exceptions noted on the scope of works</t>
  </si>
  <si>
    <t>List and Detail of Exceptions on the scope of works</t>
  </si>
  <si>
    <t>Number of exceptions noted on the  terms and conditions</t>
  </si>
  <si>
    <t>List and Detail of Exceptions on the terms and conditions</t>
  </si>
  <si>
    <t>PRICING</t>
  </si>
  <si>
    <t>ANNUAL ESTIMATED QUANTITY</t>
  </si>
  <si>
    <t>ITEM CODE
 S</t>
  </si>
  <si>
    <t>ITEM CODE
 Y</t>
  </si>
  <si>
    <t>DESCRIPTION</t>
  </si>
  <si>
    <t>UOM</t>
  </si>
  <si>
    <t>BRAND</t>
  </si>
  <si>
    <t>UNIT PRICE
(XOF) HT</t>
  </si>
  <si>
    <t>TOTAL PRICE
(XOF) HT</t>
  </si>
  <si>
    <t>COMMENTS</t>
  </si>
  <si>
    <t xml:space="preserve">PREFERRED INCOTERMS 2010 ® </t>
  </si>
  <si>
    <t>AVAILABILITY ITEMS</t>
  </si>
  <si>
    <t>CURRENT ITEM LOCATION</t>
  </si>
  <si>
    <t>ESTIMATED LEAD TIME FROM PERSEUS REQUEST</t>
  </si>
  <si>
    <t xml:space="preserve">SOURCE CURRENCY  </t>
  </si>
  <si>
    <t>EACH</t>
  </si>
  <si>
    <t>TOTAL EXCLUDING TAX</t>
  </si>
  <si>
    <t>Nom</t>
  </si>
  <si>
    <t>Contact</t>
  </si>
  <si>
    <t>Number of exceptions noted on the tender documents</t>
  </si>
  <si>
    <t>XOF</t>
  </si>
  <si>
    <t xml:space="preserve">SUPPLY OF BOLTS </t>
  </si>
  <si>
    <t xml:space="preserve">BOLT EYE 10MM DROP FORGED METRIC P/N 359010 - (BOULON EYE 10MM DROP FORGÉ MÉTRIQUE P/N 359020)
</t>
  </si>
  <si>
    <t>BOLT EYE 12MM DROP FORGED METRIC P/N 359012 - (BOULON EYE 12MM DROP FORGÉ MÉTRIQUE P/N 359012)</t>
  </si>
  <si>
    <t xml:space="preserve">BOLT EYE 16MM DROP FORGED METRIC P/N 359016 - (BOULON EYE 16MM DROP FORGÉ MÉTRIQUE P/N 359016)
</t>
  </si>
  <si>
    <t>BOLT EYE 20MM DROP FORGED METRIC P/N 359020 - (BOULON EYE 20MM DROP FORGÉ MÉTRIQUE P/N 359020)</t>
  </si>
  <si>
    <t>BOLT EYE 24MM DROP FORGED METRIC P/N 359024 - (BOULON EYE 24MM DROP FORGÉ MÉTRIQUE P/N 359024)</t>
  </si>
  <si>
    <t>BOLT HEX HEAD M6 X 25MM GRADE 8.8  BLACK  HIGH TENSILE -(TÊTE HEXAGONALE DE BOULON M6 X 25MM GRADE 8.8 NOIR HAUTE RÉSISTANCE)</t>
  </si>
  <si>
    <t>BOLT HEX HEAD M16 X 25MM GRADE 8.8  BLACK  HIGH TENSILE - (TÊTE HEXAGONALE DE BOULON M16 X 25MM GRADE 8.8 NOIR HAUTE RÉSISTANCE)</t>
  </si>
  <si>
    <t>BOLT HEX HEAD M16 X 40MM GRADE 8.8  BLACK  HIGH TENSILE - (TÊTE HEXAGONALE DE BOULON M16 X 40MM GRADE 8.8 NOIR HAUTE RÉSISTANCE)</t>
  </si>
  <si>
    <t>BOLT HEX HEAD M16 X 60MM GRADE 8.8  BLACK  HIGH TENSILE  - (TÊTE HEXAGONALE DE BOULON M16 X 60MM GRADE 8.8 NOIR HAUTE RÉSISTANCE)</t>
  </si>
  <si>
    <t>BOLT HEX HEAD M16 X 65MM GRADE 8.8  BLACK  HIGH TENSILE  - (TÊTE HEXAGONALE DE BOULON M16 X 65MM GRADE 8.8 NOIR HAUTE RÉSISTANCE)</t>
  </si>
  <si>
    <t>BOLT HEX HEAD M20 X 40MM GRADE 8.8  BLACK  HIGH TENSILE  - (TÊTE HEXAGONALE DE BOULON M20 X 40MM GRADE 8.8 NOIR HAUTE RÉSISTANCE)</t>
  </si>
  <si>
    <t>BOLT HEX HEAD M20 X 50MM GRADE 8.8  BLACK  HIGH TENSILE  - (TÊTE HEXAGONALE DE BOULON M20 X 50MM GRADE 8.8 NOIR HAUTE RÉSISTANCE)</t>
  </si>
  <si>
    <t>BOLT HEX HEAD M20 X 55MM GRADE 8.8  BLACK  HIGH TENSILE  - (TÊTE HEXAGONALE DE BOULON M20 X 55MM GRADE 8.8 NOIR HAUTE RÉSISTANCE)</t>
  </si>
  <si>
    <t>BOLT HEX HEAD M20 X 70MM GRADE 8.8  BLACK  HIGH TENSILE  - (TÊTE HEXAGONALE DE BOULON M20 X 70MM GRADE 8.8 NOIR HAUTE RÉSISTANCE)</t>
  </si>
  <si>
    <t>BOLT COACH M10 X 50MM C/W NUT GALVANISED - (BOULON COACH M10 X 50MM C/W ÉCROU GALVANISÉ)</t>
  </si>
  <si>
    <t>BOLT COACH M10 X 60MM C/W NUT GALVANISED - (BOULON COACH M10 X 60MM C/W ÉCROU GALVANISÉ)</t>
  </si>
  <si>
    <t>BOLT COACH M10 X 80MM C/W NUT GALVANISED- (BOULON COACH M10 X 80MM C/W ÉCROU GALVANISÉ)</t>
  </si>
  <si>
    <t>BOLT COACH M10 X 100MM C/W NUT GALVANISED - (BOULON COACH M10 X 100MM C/W ÉCROU GALVANISÉ)</t>
  </si>
  <si>
    <t>BOLT COACH M10 X 160MM C/W NUT GALVANISED - (BOULON COACH M10 X 160MM C/W ÉCROU GALVANISÉ)</t>
  </si>
  <si>
    <t>BOLT COACH M12 X 50MM C/W NUT GALVANISED - (BOULON COACH M12 X 50MM C/W ÉCROU GALVANISÉ)</t>
  </si>
  <si>
    <t>BOLT COACH M12 X 60MM C/W NUT GALVANISED - (BOULON COACH M12 X 60MM C/W ÉCROU GALVANISÉ)</t>
  </si>
  <si>
    <t>BOLT COACH M12 X 80MM C/W NUT GALVANISED- (BOULON COACH M12 X 80MM C/W ÉCROU GALVANISÉ)</t>
  </si>
  <si>
    <t>BOLT COACH M12 X 100MM C/W NUT GALVANISED - (BOULON COACH M12 X 100MM C/W ÉCROU GALVANISÉ)</t>
  </si>
  <si>
    <t>BOLT COACH M12 X 120MM C/W NUT GALVANISED - (BOULON COACH M12 X 120MM C/W ÉCROU GALVANISÉ)</t>
  </si>
  <si>
    <t>BOLT COACH M12 X 140MM C/W NUT GALVANISED - (BOULON COACH M12 X 140MM C/W ÉCROU GALVANISÉ)</t>
  </si>
  <si>
    <t>BOLT COACH M16 X 50MM C/W NUT GALVANISED - (BOULON COACH M16 X 50MM C/W ÉCROU GALVANISÉ)</t>
  </si>
  <si>
    <t>BOLT COACH M16 X 60MM C/W NUT GALVANISED- (BOULON COACH M16 X 60MM C/W ÉCROU GALVANISÉ)</t>
  </si>
  <si>
    <t>BOLT COACH M16 X 80MM C/W NUT GALVANISED- (BOULON COACH M16 X 80MM C/W ÉCROU GALVANISÉ)</t>
  </si>
  <si>
    <t>BOLT COACH M16 X 100MM C/W NUT GALVANISED - (BOULON COACH M16 X 100MM C/W ÉCROU GALVANISÉ)</t>
  </si>
  <si>
    <t>BOLT COACH M16 X 120MM C/W NUT GALVANISED - (BOULON COACH M16 X 120MM C/W ÉCROU GALVANISÉ)</t>
  </si>
  <si>
    <t>BOLT COACH M16 X 140MM C/W NUT GALVANISED - (BOULON COACH M16 X 140MM C/W ÉCROU GALVANISÉ)</t>
  </si>
  <si>
    <t>BOLT COACH M20 X 60MM C/W NUT GALVANISED- (BOULON COACH M20 X 60MM C/W ÉCROU GALVANISÉ)</t>
  </si>
  <si>
    <t>BOLT COACH M20 X 80MM C/W NUT GALVANISED- (BOULON COACH M20 X 80MM C/W ÉCROU GALVANISÉ)</t>
  </si>
  <si>
    <t>BOLT COACH M20 X 100MM C/W NUT GALVANISED- (BOULON COACH M20 X 100MM C/W ÉCROU GALVANISÉ)</t>
  </si>
  <si>
    <t>BOLT COACH M20 X 140MM C/W NUT GALVANISED- (BOULON COACH M20 X 140MM C/W ÉCROU GALVANISÉ)</t>
  </si>
  <si>
    <t>BOLT COACH M20 X 160MM C/W NUT GALVANISED- (BOULON COACH M20 X 160MM C/W ÉCROU GALVANISÉ)</t>
  </si>
  <si>
    <t>BOLT HEX HEAD M24 X 250MM GRADE 8.8  BLACK  HIGH TENSILE &amp; NORDLOCK WASHERS - (TÊTE HEXAGONALE DE BOULON M24 X 250MM GRADE 8.8 NOIR HAUTE RÉSISTANCE ET RONDELLES NORDLOCK)</t>
  </si>
  <si>
    <t>BOLT HEX HEAD M10 X 100MM GRADE 8.8  BLACK  HIGH TENSILE - (TÊTE HEXAGONALE DE BOULON M10 X 100MM GRADE 8.8 NOIR HAUTE RÉSISTANCE)</t>
  </si>
  <si>
    <t xml:space="preserve">BOLT HEX M10 X 25MM CLASS 8.8 FLANGE NUT - (BOULON HEX M10 X 25MM CLASSE 8.8 ÉCROU DE BRIDE)
</t>
  </si>
  <si>
    <t>BOLT M20 X 250MM CLASS 8.8 - (BOULON M20 X 250MM CLASSE 8.8)</t>
  </si>
  <si>
    <t>BOLT M20 X 90MM C/W NUT &amp; WASHER - (BOULON M20 X 90MM C/W ÉCROU ET RONDELLE)</t>
  </si>
  <si>
    <t>BOLT HEX HEAD M22 X 74MM GRADE 8.8  BLACK  HIGH TENSILE - (TÊTE HEXAGONALE DE BOULON M22 X 74MM GRADE 8.8 NOIR HAUTE RÉSISTANCE)</t>
  </si>
  <si>
    <t xml:space="preserve">BOLT HEX HEAD M12 X 50MM GRADE 8.8  BLACK  HIGH TENSILE  - (TÊTE HEXAGONALE DE BOULON M12 X 50MM GRADE 8.8 NOIR HAUTE RÉSISTANCE)
</t>
  </si>
  <si>
    <t>BOLT HEX HEAD M16 X 100MM GRADE 8.8  BLACK HIGH TENSILE - (TÊTE HEXAGONALE DE BOULON M16 X 100MM GRADE 8.8 NOIR HAUTE RÉSISTANCE)</t>
  </si>
  <si>
    <t>BOLT HEX HEAD M16 X 130MM GRADE 8.8  BLACK HIGH TENSILE  - (TÊTE HEXAGONALE DE BOULON M16 X 130MM GRADE 8.8 NOIR HAUTE RÉSISTANCE)</t>
  </si>
  <si>
    <t>BOLT HEX HEAD M16 X 150MM GRADE 8.8  BLACK HIGH TENSILE  - (TÊTE HEXAGONALE DE BOULON M16 X 150MM GRADE 8.8 NOIR HAUTE RÉSISTANCE)</t>
  </si>
  <si>
    <t>BOLT HEX HEAD M16 X 40MM GRADE 8.8 BLACK  HIGH TENSILE  - (TÊTE HEXAGONALE DE BOULON M16 X 40MM GRADE 8.8 NOIR HAUTE RÉSISTANCE)</t>
  </si>
  <si>
    <t>BOLT HEX HEAD M16 X 50MM GRADE 8.8  BLACK  HIGH TENSILE  - (TÊTE HEXAGONALE DE BOULON M16 X 50MM GRADE 8.8 NOIR HAUTE RÉSISTANCE)</t>
  </si>
  <si>
    <t>BOLT HEX HEAD M16 X 60MM GRADE 8.8  BLACK  HIGH TENSILE - (TÊTE HEXAGONALE DE BOULON M16 X 60MM GRADE 8.8 NOIR HAUTE RÉSISTANCE)</t>
  </si>
  <si>
    <t>BOLT HEX HEAD M16 X 65MM GRADE 8.8  BLACK  HIGH TENSILE - (TÊTE HEXAGONALE DE BOULON M16 X 65MM GRADE 8.8 NOIR HAUTE RÉSISTANCE)</t>
  </si>
  <si>
    <t>BOLT HEX HEAD M16 X 75MM GRADE 8.8  BLACK  HIGH TENSILE - (TÊTE HEXAGONALE DE BOULON M16 X 75MM GRADE 8.8 NOIR HAUTE RÉSISTANCE)</t>
  </si>
  <si>
    <t>BOLT HEX HEAD M20 X 130MM GRADE 8.8  BLACK  HIGH TENSILE - (TÊTE HEXAGONALE DE BOULON M20 X 130MM GRADE 8.8 NOIR HAUTE RÉSISTANCE)</t>
  </si>
  <si>
    <t>BOLT HEX HEAD M20 X 150MM GRADE 8.8  BLACK HIGH TENSILE  - (TÊTE HEXAGONALE DE BOULON M20 X 150MM GRADE 8.8 NOIR HAUTE RÉSISTANCE)</t>
  </si>
  <si>
    <t>BOLT HEX HEAD M20 X 170MM GRADE 8.8  BLACK  HIGH TENSILE - (TÊTE HEXAGONALE DE BOULON M20 X 170MM GRADE 8.8 NOIR HAUTE RÉSISTANCE)</t>
  </si>
  <si>
    <t>BOLT HEX HEAD M20 X 200MM GRADE 8.8  BLACK  HIGH TENSILE - (TÊTE HEXAGONALE DE BOULON M20 X 200MM GRADE 8.8 NOIR HAUTE RÉSISTANCE)</t>
  </si>
  <si>
    <t xml:space="preserve">BOLT HEX HEAD M24 X 250MM GRADE 8.8  BLACK  HIGH TENSILE &amp; NORDLOCK WASHERS - (TÊTE HEXAGONALE DE BOULON M24 X 250MM GRADE 8.8 NOIR HAUTE RÉSISTANCE ET RONDELLES NORDLOCK)
</t>
  </si>
  <si>
    <t xml:space="preserve">BOLT HEX HEAD M8 X 25MM GRADE 8.8  BLACK  HIGH TENSILE - (TÊTE HEXAGONALE DE BOULON M8 X 25MM GRADE 8.8 NOIR HAUTE RÉSISTANCE)
</t>
  </si>
  <si>
    <t>BOLT HEX HEAD M24 X 60MM GRADE 8.8  BLACK  HIGH TENSILE - (TÊTE HEXAGONALE DE BOULON M24 X 60MM GRADE 8.8 NOIR HAUTE RÉSISTANCE)</t>
  </si>
  <si>
    <t>BOLT HEX HEAD M24 X 70MM GRADE 8.8  BLACK  HIGH TENSILE - (TÊTE HEXAGONALE DE BOULON M24 X 70MM GRADE 8.8 NOIR HAUTE RÉSISTANCE)</t>
  </si>
  <si>
    <t>BOLT HEX HEAD M24 X 75MM GRADE 8.8  BLACK  HIGH TENSILE - (TÊTE HEXAGONALE DE BOULON M24 X 75MM GRADE 8.8 NOIR HAUTE RÉSISTANCE)</t>
  </si>
  <si>
    <t>BOLT HEX HEAD M24 X 90MM GRADE 8.8  BLACK  HIGH TENSILE - (TÊTE HEXAGONALE DE BOULON M24 X 90MM GRADE 8.8 NOIR HAUTE RÉSISTANCE)</t>
  </si>
  <si>
    <t>BOLT HEX HEAD M30 X 100MM GRADE 8.8  BLACK  HIGH TENSILE - (TÊTE HEXAGONALE DE BOULON M30 X 100MM GRADE 8.8 NOIR HAUTE RÉSISTANCE)</t>
  </si>
  <si>
    <t>BOLT HEX HEAD M30 X 110MM GRADE 8.8  BLACK  HIGH TENSILE- (TÊTE HEXAGONALE DE BOULON M30 X 110MM GRADE 8.8 NOIR HAUTE RÉSISTANCE)</t>
  </si>
  <si>
    <t>BOLT HEX HEAD M30 X 150MM GRADE 8.8  BLACK  HIGH TENSILE- (TÊTE HEXAGONALE DE BOULON M30 X 150MM GRADE 8.8 NOIR HAUTE RÉSISTANCE)</t>
  </si>
  <si>
    <t>BOLT HEX HEAD M6 X 100MM GRADE 8.8 BLACK HIGH TENSILE- (TÊTE HEXAGONALE DE BOULON M6 X 100MM GRADE 8.8 NOIR HAUTE RÉSISTANCE)</t>
  </si>
  <si>
    <t>BOLT HEX HEAD M6 X 50MM GRADE 8.8  BLACK  HIGH TENSILE - (TÊTE HEXAGONALE DE BOULON M6 X 50MM GRADE 8.8 NOIR HAUTE RÉSISTANCE)</t>
  </si>
  <si>
    <t>BOLT HEX HEAD M6 X 55MM GRADE 8.8  BLACK  HIGH TENSILE- (TÊTE HEXAGONALE DE BOULON M6 X 55MM GRADE 8.8 NOIR HAUTE RÉSISTANCE)</t>
  </si>
  <si>
    <t>BOLT HEX HEAD M8 X 100MM GRADE 8.8  BLACK  HIGH TENSILE - (TÊTE HEXAGONALE DE BOULON M8 X 100MM GRADE 8.8 NOIR HAUTE RÉSISTANCE)</t>
  </si>
  <si>
    <t>BOLT HEX HEAD M8 X 130MM GRADE 8.8  BLACK  HIGH TENSILE- (TÊTE HEXAGONALE DE BOULON M8 X 130MM GRADE 8.8 NOIR HAUTE RÉSISTANCE)</t>
  </si>
  <si>
    <t>BOLT HEX HEAD M8 X 25MM GRADE 8.8  BLACK  HIGH TENSILE - (TÊTE HEXAGONALE DE BOULON M8 X 25MM GRADE 8.8 NOIR HAUTE RÉSISTANCE)</t>
  </si>
  <si>
    <t>BOLT HEX HEAD M8 X 50MM GRADE 8.8  BLACK  HIGH TENSILE- (TÊTE HEXAGONALE DE BOULON M8 X 50MM GRADE 8.8 NOIR HAUTE RÉSISTANCE)</t>
  </si>
  <si>
    <t>BOLT HEX HEAD M8 X 55MM GRADE 8.8  BLACK  HIGH TENSILE - (TÊTE HEXAGONALE DE BOULON M8 X 55MM GRADE 8.8 NOIR HAUTE RÉSISTANCE)</t>
  </si>
  <si>
    <t>BOLT HEX HEAD M8 X 75MM GRADE 8.8  BLACK  HIGH TENSILE- (TÊTE HEXAGONALE DE BOULON M8 X 75MM GRADE 8.8 NOIR HAUTE RÉSISTANCE)</t>
  </si>
  <si>
    <t>BOLT HEX HEAD M10 X 130MM GRADE 8.8  BLACK  HIGH TENSILE - (TÊTE HEXAGONALE DE BOULON M10 X 130MM GRADE 8.8 NOIR HAUTE RÉSISTANCE)</t>
  </si>
  <si>
    <t>BOLT HEX HEAD M10 X 25MM GRADE 8.8  BLACK  HIGH TENSILE - (TÊTE HEXAGONALE DE BOULON M10 X 25MM GRADE 8.8 NOIR HAUTE RÉSISTANCE)</t>
  </si>
  <si>
    <t>BOLT HEX HEAD M10 X 45MM GRADE 8.8  BLACK  HIGH TENSILE - (TÊTE HEXAGONALE DE BOULON M10 X 45MM GRADE 8.8 NOIR HAUTE RÉSISTANCE)</t>
  </si>
  <si>
    <t>BOLT HEX HEAD M10 X 50MM GRADE 8.8  BLACK  HIGH TENSILE - (TÊTE HEXAGONALE DE BOULON M10 X 50MM GRADE 8.8 NOIR HAUTE RÉSISTANCE)</t>
  </si>
  <si>
    <t>BOLT HEX HEAD M10 X 75MM GRADE 8.8  BLACK  HIGH TENSILE - (TÊTE HEXAGONALE DE BOULON M10 X 75MM GRADE 8.8 NOIR HAUTE RÉSISTANCE)</t>
  </si>
  <si>
    <t>BOLT HEX HEAD M12 X 100MM GRADE 8.8  BLACK  HIGH TENSILE - (TÊTE HEXAGONALE DE BOULON M12 X 100MM GRADE 8.8 NOIR HAUTE RÉSISTANCE)</t>
  </si>
  <si>
    <t>BOLT HEX HEAD M12 X 130MM GRADE 8.8  BLACK  HIGH TENSILE - (TÊTE HEXAGONALE DE BOULON M12 X 130MM GRADE 8.8 NOIR HAUTE RÉSISTANCE)</t>
  </si>
  <si>
    <t>BOLT HEX HEAD M12 X 25MM GRADE 8.8  BLACK  HIGH TENSILE - (TÊTE HEXAGONALE DE BOULON M12 X 25MM GRADE 8.8 NOIR HAUTE RÉSISTANCE)</t>
  </si>
  <si>
    <t>BOLT HEX HEAD M12 X 50MM GRADE 8.8  BLACK  HIGH TENSILE - (TÊTE HEXAGONALE DE BOULON M12 X 50MM GRADE 8.8 NOIR HAUTE RÉSISTANCE)</t>
  </si>
  <si>
    <t>BOLT HEX HEAD M12 X 70MM GRADE 8.8  BLACK  HIGH TENSILE - (TÊTE HEXAGONALE DE BOULON M12 X 70MM GRADE 8.8 NOIR HAUTE RÉSISTANCE)</t>
  </si>
  <si>
    <t>BOLT HEX HEAD M12 X 75MM GRADE 8.8  BLACK  HIGH TENSILE - (TÊTE HEXAGONALE DE BOULON M12 X 75MM GRADE 8.8 NOIR HAUTE RÉSISTANCE)</t>
  </si>
  <si>
    <t>BOLT HEX HEAD M14 X 45MM GRADE 8.8  BLACK  HIGH TENSILE- (TÊTE HEXAGONALE DE BOULON M14 X 45MM GRADE 8.8 NOIR HAUTE RÉSISTANCE)</t>
  </si>
  <si>
    <t>BOLT HEX HEAD M16 X 100MM GRADE 8.8  BLACK  HIGH TENSILE - (TÊTE HEXAGONALE DE BOULON M16 X 100MM GRADE 8.8 NOIR HAUTE RÉSISTANCE)</t>
  </si>
  <si>
    <t>BOLT HEX HEAD M16 X 130MM GRADE 8.8  BLACK  HIGH TENSILE - (TÊTE HEXAGONALE DE BOULON M16 X 130MM GRADE 8.8 NOIR HAUTE RÉSISTANCE)</t>
  </si>
  <si>
    <t>BOLT HEX HEAD M16 X 150MM GRADE 8.8  BLACK  HIGH TENSILE- (TÊTE HEXAGONALE DE BOULON M16 X 150MM GRADE 8.8 NOIR HAUTE RÉSISTANCE)</t>
  </si>
  <si>
    <t>BOLT HEX HEAD M16 X 170MM GRADE 8.8  BLACK  HIGH TENSILE- (TÊTE HEXAGONALE DE BOULON M16 X 170MM GRADE 8.8 NOIR HAUTE RÉSISTANCE)</t>
  </si>
  <si>
    <t>BOLT HEX HEAD M16 X 30MM GRADE 8.8  BLACK  HIGH TENSILE - (TÊTE HEXAGONALE DE BOULON M16 X 30MM GRADE 8.8 NOIR HAUTE RÉSISTANCE)</t>
  </si>
  <si>
    <t>BOLT HEX HEAD M16 X 50MM GRADE 8.8  BLACK  HIGH TENSILE - (TÊTE HEXAGONALE DE BOULON M16 X 50MM GRADE 8.8 NOIR HAUTE RÉSISTANCE)</t>
  </si>
  <si>
    <t>BOLT HEX HEAD M20 X 100MM GRADE 8.8  BLACK  HIGH TENSILE - (TÊTE HEXAGONALE DE BOULON M20 X 100MM GRADE 8.8 NOIR HAUTE RÉSISTANCE)</t>
  </si>
  <si>
    <t>BOLT HEX HEAD M20 X 130MM GRADE 8.8  BLACK  HIGH TENSILE- (TÊTE HEXAGONALE DE BOULON M20 X 130MM GRADE 8.8 NOIR HAUTE RÉSISTANCE)</t>
  </si>
  <si>
    <t>BOLT HEX HEAD M20 X 150MM GRADE 8.8  BLACK  HIGH TENSILE- (TÊTE HEXAGONALE DE BOULON M20 X 150MM GRADE 8.8 NOIR HAUTE RÉSISTANCE)</t>
  </si>
  <si>
    <t>BOLT HEX HEAD M20 X 200MM GRADE 8.8  BLACK  HIGH TENSILE- (TÊTE HEXAGONALE DE BOULON M20 X 200MM GRADE 8.8 NOIR HAUTE RÉSISTANCE)</t>
  </si>
  <si>
    <t>BOLT HEX HEAD M20 X 40MM GRADE 8.8  BLACK  HIGH TENSILE - (TÊTE HEXAGONALE DE BOULON M20 X 40MM GRADE 8.8 NOIR HAUTE RÉSISTANCE)</t>
  </si>
  <si>
    <t>BOLT HEX HEAD M20 X 75MM GRADE 8.8  BLACK  HIGH TENSILE - (TÊTE HEXAGONALE DE BOULON M20 X 75MM GRADE 8.8 NOIR HAUTE RÉSISTANCE)</t>
  </si>
  <si>
    <t>BOLT HEX HEAD M20 X 80MM GRADE 8.8  BLACK  HIGH TENSILE - (TÊTE HEXAGONALE DE BOULON M20 X 80MM GRADE 8.8 NOIR HAUTE RÉSISTANCE)</t>
  </si>
  <si>
    <t>BOLT HEX HEAD M24 X 100MM GRADE 8.8  BLACK  HIGH TENSILE - (TÊTE HEXAGONALE DE BOULON M24 X 100MM GRADE 8.8 NOIR HAUTE RÉSISTANCE)</t>
  </si>
  <si>
    <t>BOLT HEX HEAD M24 X 120MM GRADE 8.8  BLACK  HIGH TENSILE - (TÊTE HEXAGONALE DE BOULON M24 X 120MM GRADE 8.8 NOIR HAUTE RÉSISTANCE)</t>
  </si>
  <si>
    <t>BOLT HEX HEAD M24 X 130MM GRADE 8.8  BLACK  HIGH TENSILE - (TÊTE HEXAGONALE DE BOULON M24 X 130MM GRADE 8.8 NOIR HAUTE RÉSISTANCE)</t>
  </si>
  <si>
    <t>BOLT HEX HEAD M24 X 170MM GRADE 8.8  BLACK  HIGH TENSILE- (TÊTE HEXAGONALE DE BOULON M24 X 170MM GRADE 8.8 NOIR HAUTE RÉSISTANCE)</t>
  </si>
  <si>
    <t>BOLT HEX HEAD M24 X 200MM GRADE 8.8  BLACK  HIGH TENSILE - (TÊTE HEXAGONALE DE BOULON M24 X 200MM GRADE 8.8 NOIR HAUTE RÉSISTANCE)</t>
  </si>
  <si>
    <t>EYE BOLT C SERIE M42  P/N MM0288468 METSO</t>
  </si>
  <si>
    <t>BOLT EYE LIFTING VRS-F-M20 7101315 P/N MM0418053 METSO</t>
  </si>
  <si>
    <t>BOLT EYE LIFTING VRS-F-M12 7101313 P/N MM0418058 METSO</t>
  </si>
  <si>
    <t>BOLT EYE LIFTING VRS-F-M8 P/N MM0418046 METSO</t>
  </si>
  <si>
    <t>BOLT EYE LIFTING VRS-F-M10 7104029 P/N MM0418216 METSO</t>
  </si>
  <si>
    <t>BOLT EYE LIFTING VRS-F-M24 7101316 P/N MM0397280 METSO</t>
  </si>
  <si>
    <t>BOLT EYE LIFTING VRS-F-M16 7101314 P/N MM0418217 METSO</t>
  </si>
  <si>
    <t>BOLT HEXAGONAL ISO4014-M12x70- 8.8-A3A P/N N01530209 METSO</t>
  </si>
  <si>
    <t>BOLT HEXAGONAL ISO4014-M20x110 -8.8-A3A P/N N01530425 METSO</t>
  </si>
  <si>
    <t>BOLT HEXAGONAL ISO4014-M30x120 -8.8-A3A P/N 7001530626 METSO</t>
  </si>
  <si>
    <t>BOLT HEXAGONAL ISO4014-M20x80- 8.8-A3A  P/N N01530428 METSO</t>
  </si>
  <si>
    <t>BOLT HUCK C50LR-BR24-12 P/N 7001522541 METSO</t>
  </si>
  <si>
    <t>BOLT HUCK C50LR-BR24-16 P/N 7001522542 METSO</t>
  </si>
  <si>
    <t>BOLT HUCK C50LR-BR24-20 P/N 7001522543 METSO</t>
  </si>
  <si>
    <t>OEM PARTS</t>
  </si>
  <si>
    <t>BOLT HEXAGONAL ISO P/N N01532428 4014-M20X110-10.9- UNPLTD JAW CRUSHER METSO - (BOULON HEXAGONAL ISO P/N N01532428 4014-M20X110-10.9- CONCASSEUR À MÂCHOIRES NON PLTD METSO)</t>
  </si>
  <si>
    <t>BOLT HEXAGONAL P/N N01530532 ISO4014-M24X130-8.8-A3A JAW CRUSHER METSO - (BOULON HEXAGONAL P/N N01530532 ISO4014-M24X130-8.8-A3A CONCASSEUR À MÂCHOIRES METSO)</t>
  </si>
  <si>
    <t xml:space="preserve">BOLT HEXAGONAL ISO4014- M48X260-8.8-A3A P/N N01530943 JAW CRUSHER METSO - (BOULON HEXAGONAL ISO4014- M48X260-8.8-A3A P/N N01530943 CONCASSEUR À MÂCHOIRES METSO)
</t>
  </si>
  <si>
    <t xml:space="preserve">BOLT HEXAGONAL ISO4014-M36X300 12.9-UNPLTD PEBBLE CRUSHER P/N 7001533847 METSO - (BOULON HEXAGONAL ISO4014-M36X300 12.9-UNPLTD PEBBLE CRUSHER P/N 7001533847 METSO)
</t>
  </si>
  <si>
    <t xml:space="preserve">BOLT HEXAGONAL ISO4014-M16X 80-8.8-A3A P/N N01530324 PEBBLE CRUSHER METSO - (BOULON HEXAGONAL ISO4014-M16X 80-8.8-A3A P/N N01530324 BROYEUR DE GALETS METSO)
</t>
  </si>
  <si>
    <t>BOLT HEXAGONAL ISO4014- M16X65-8.8-A3A PEBBLE CRUSHER P/N 7001530319 METSO - (BOULON HEXAGONAL ISO4014- M16X65-8.8-A3A CONCASSEUR DE GALETS P/N 7001530319 METSO)</t>
  </si>
  <si>
    <t xml:space="preserve">BOLT HEXAGONAL ISO4014-M24X110 8.8-A3A P/N N1530530 METSO - (BOULON HEXAGONAL ISO4014-M24X110 8.8-A3A P/N N1530530 METSO)
</t>
  </si>
  <si>
    <t xml:space="preserve">BOLT HEXAGONAL ISO4014 M30X200-8.8-A3A P/N N01530635 METSO - (BOULON HEXAGONAL ISO4014 M30X200-8.8-A3A P/N N01530635 METSO)
</t>
  </si>
  <si>
    <t xml:space="preserve">BOLT HEXAGONAL ISO4014 M20X160-8.8-A3A P/N N01530444 METSO - (BOULON HEXAGONAL ISO4014 M20X160-8.8-A3A P/N N01530444 METSO)
</t>
  </si>
  <si>
    <t>BOLT HEXAGONAL ISO4032 M42 A4 70 UNPLTD P/N 1003726704 METSO - (BOULON HEXAGONAL ISO4032 M42 A4 70 UNPLTD P/N 1003726704 METSO)</t>
  </si>
  <si>
    <t xml:space="preserve">BOLT HUCK C50LR- BR24- 28 P/N 7001522545 METSO - (BOLT HUCK C50LR- BR24- 28 P/N 7001522545 METSO)
</t>
  </si>
  <si>
    <t xml:space="preserve">BOLT HEXAGONAL ISO4014-M16X80-8.8-A3A P/N N01530324 METSO - (BOULON HEXAGONAL ISO4014-M16X80-8.8-A3A P/N N01530324 METSO)
</t>
  </si>
  <si>
    <t xml:space="preserve">BOLT HEXAGONAL ISO4014-M16X90-8.8-A3A P/N N01530327 METSO - (BOULON HEXAGONAL ISO4014-M16X90-8.8-A3A P/N N01530327 METSO)
</t>
  </si>
  <si>
    <t xml:space="preserve">BOLT HEXAGONAL ISO4014-M12x25- 8.8-A3A  P/N N01530528 METSO - (BOULON HEXAGONAL ISO4014-M12x25- 8.8-A3A P/N N01530528 METSO)
</t>
  </si>
  <si>
    <t xml:space="preserve">BOLT HEXAGONAL ISO4014-M64x160 -10.9-UNPLTD 5.800KG P/N N01532905 METSO - (
BOULON HEXAGONAL ISO4014-M64X160 -10.9 » UNPLTD 5.800KG P/N N01532905 CAPHARCAILLIE)
</t>
  </si>
  <si>
    <t>RFP/PERSEUS-BOLTS /2023/10 - 007</t>
  </si>
  <si>
    <t>REMISE ACCORDE 15%</t>
  </si>
  <si>
    <t xml:space="preserve">                                                                                REMISE ACCORDE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</si>
</sst>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-[$$-409]* #,##0.00_ ;_-[$$-409]* \-#,##0.00\ ;_-[$$-409]* &quot;-&quot;??_ ;_-@_ "/>
    <numFmt numFmtId="168" formatCode="yy/mm/dd;@"/>
    <numFmt numFmtId="169" formatCode="_([$$-409]* #,##0.00_);_([$$-409]* \(#,##0.00\);_([$$-409]* &quot;-&quot;??_);_(@_)"/>
    <numFmt numFmtId="170" formatCode="_([$XOF]\ * #,##0.00_);_([$XOF]\ * \(#,##0.00\);_([$XOF]\ * &quot;-&quot;??_);_(@_)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mbria"/>
      <family val="1"/>
    </font>
    <font>
      <b/>
      <sz val="9"/>
      <color theme="1"/>
      <name val="Arial"/>
      <family val="2"/>
    </font>
    <font>
      <b/>
      <sz val="11"/>
      <color rgb="FF000099"/>
      <name val="Arial"/>
      <family val="2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i/>
      <sz val="9"/>
      <color rgb="FFFF0000"/>
      <name val="Times New Roman"/>
      <family val="1"/>
    </font>
    <font>
      <i/>
      <sz val="9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9"/>
      <name val="Calibri"/>
      <family val="2"/>
      <scheme val="minor"/>
    </font>
    <font>
      <b/>
      <sz val="9"/>
      <color rgb="FF00009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medium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1" fillId="0" borderId="0"/>
    <xf numFmtId="0" fontId="28" fillId="0" borderId="0"/>
  </cellStyleXfs>
  <cellXfs count="23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6" fillId="3" borderId="11" xfId="0" applyFont="1" applyFill="1" applyBorder="1" applyAlignment="1">
      <alignment horizontal="left" vertical="top"/>
    </xf>
    <xf numFmtId="0" fontId="0" fillId="2" borderId="12" xfId="0" applyFill="1" applyBorder="1" applyAlignment="1">
      <alignment horizontal="center" vertical="top"/>
    </xf>
    <xf numFmtId="167" fontId="0" fillId="0" borderId="13" xfId="0" applyNumberFormat="1" applyBorder="1" applyAlignment="1">
      <alignment horizontal="center" vertical="top"/>
    </xf>
    <xf numFmtId="0" fontId="0" fillId="3" borderId="10" xfId="0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0" fillId="2" borderId="13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left"/>
    </xf>
    <xf numFmtId="167" fontId="0" fillId="0" borderId="13" xfId="0" applyNumberFormat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center"/>
    </xf>
    <xf numFmtId="167" fontId="4" fillId="2" borderId="18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5" fontId="9" fillId="0" borderId="6" xfId="0" applyNumberFormat="1" applyFont="1" applyBorder="1" applyAlignment="1">
      <alignment horizontal="center"/>
    </xf>
    <xf numFmtId="0" fontId="1" fillId="0" borderId="0" xfId="0" applyFont="1"/>
    <xf numFmtId="0" fontId="1" fillId="2" borderId="14" xfId="0" applyFont="1" applyFill="1" applyBorder="1" applyAlignment="1">
      <alignment horizontal="center"/>
    </xf>
    <xf numFmtId="38" fontId="0" fillId="0" borderId="0" xfId="0" applyNumberFormat="1"/>
    <xf numFmtId="0" fontId="4" fillId="2" borderId="0" xfId="0" applyFont="1" applyFill="1" applyAlignment="1">
      <alignment horizontal="center"/>
    </xf>
    <xf numFmtId="43" fontId="0" fillId="0" borderId="0" xfId="4" applyFont="1"/>
    <xf numFmtId="43" fontId="0" fillId="0" borderId="0" xfId="0" applyNumberFormat="1"/>
    <xf numFmtId="0" fontId="0" fillId="5" borderId="12" xfId="0" applyFill="1" applyBorder="1" applyAlignment="1">
      <alignment horizontal="center"/>
    </xf>
    <xf numFmtId="167" fontId="0" fillId="0" borderId="0" xfId="0" applyNumberFormat="1"/>
    <xf numFmtId="0" fontId="0" fillId="6" borderId="10" xfId="0" applyFill="1" applyBorder="1" applyAlignment="1">
      <alignment horizontal="center"/>
    </xf>
    <xf numFmtId="0" fontId="6" fillId="6" borderId="11" xfId="0" applyFont="1" applyFill="1" applyBorder="1" applyAlignment="1">
      <alignment horizontal="left"/>
    </xf>
    <xf numFmtId="167" fontId="0" fillId="6" borderId="13" xfId="0" applyNumberFormat="1" applyFill="1" applyBorder="1" applyAlignment="1">
      <alignment horizontal="center"/>
    </xf>
    <xf numFmtId="169" fontId="0" fillId="0" borderId="0" xfId="0" applyNumberFormat="1"/>
    <xf numFmtId="169" fontId="0" fillId="2" borderId="13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0" fontId="1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0" fillId="3" borderId="0" xfId="0" applyFill="1"/>
    <xf numFmtId="0" fontId="14" fillId="0" borderId="0" xfId="0" applyFont="1"/>
    <xf numFmtId="0" fontId="0" fillId="3" borderId="0" xfId="0" applyFill="1" applyAlignment="1">
      <alignment vertical="center"/>
    </xf>
    <xf numFmtId="0" fontId="10" fillId="3" borderId="0" xfId="0" applyFont="1" applyFill="1" applyAlignment="1">
      <alignment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5" borderId="14" xfId="0" applyFont="1" applyFill="1" applyBorder="1" applyAlignment="1">
      <alignment horizontal="justify" vertical="center" wrapText="1"/>
    </xf>
    <xf numFmtId="0" fontId="20" fillId="5" borderId="27" xfId="0" applyFont="1" applyFill="1" applyBorder="1" applyAlignment="1">
      <alignment horizontal="justify" vertical="center" wrapText="1"/>
    </xf>
    <xf numFmtId="0" fontId="23" fillId="5" borderId="14" xfId="0" applyFont="1" applyFill="1" applyBorder="1" applyAlignment="1">
      <alignment horizontal="justify" vertic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0" fontId="23" fillId="5" borderId="31" xfId="0" applyFont="1" applyFill="1" applyBorder="1" applyAlignment="1">
      <alignment horizontal="justify" vertical="center" wrapText="1"/>
    </xf>
    <xf numFmtId="0" fontId="20" fillId="5" borderId="10" xfId="0" applyFont="1" applyFill="1" applyBorder="1" applyAlignment="1">
      <alignment horizontal="justify" vertical="center" wrapText="1"/>
    </xf>
    <xf numFmtId="0" fontId="19" fillId="0" borderId="24" xfId="0" applyFont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170" fontId="27" fillId="3" borderId="11" xfId="0" applyNumberFormat="1" applyFont="1" applyFill="1" applyBorder="1" applyAlignment="1">
      <alignment horizontal="right" vertical="center" wrapText="1"/>
    </xf>
    <xf numFmtId="0" fontId="26" fillId="4" borderId="28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3" fillId="3" borderId="0" xfId="7" applyFont="1" applyFill="1" applyAlignment="1">
      <alignment horizontal="center" vertical="center"/>
    </xf>
    <xf numFmtId="0" fontId="28" fillId="3" borderId="0" xfId="7" applyFill="1" applyAlignment="1">
      <alignment wrapText="1"/>
    </xf>
    <xf numFmtId="0" fontId="28" fillId="3" borderId="0" xfId="7" applyFill="1"/>
    <xf numFmtId="0" fontId="28" fillId="3" borderId="0" xfId="7" applyFill="1" applyAlignment="1">
      <alignment horizontal="center"/>
    </xf>
    <xf numFmtId="0" fontId="28" fillId="3" borderId="0" xfId="7" applyFill="1" applyAlignment="1">
      <alignment vertical="center"/>
    </xf>
    <xf numFmtId="0" fontId="10" fillId="3" borderId="0" xfId="7" applyFont="1" applyFill="1" applyAlignment="1">
      <alignment vertical="center" wrapText="1"/>
    </xf>
    <xf numFmtId="0" fontId="14" fillId="0" borderId="0" xfId="7" applyFont="1"/>
    <xf numFmtId="0" fontId="15" fillId="3" borderId="0" xfId="7" applyFont="1" applyFill="1" applyAlignment="1">
      <alignment horizontal="left" vertical="center" wrapText="1"/>
    </xf>
    <xf numFmtId="0" fontId="5" fillId="7" borderId="2" xfId="7" applyFont="1" applyFill="1" applyBorder="1" applyAlignment="1">
      <alignment horizontal="center" vertical="center"/>
    </xf>
    <xf numFmtId="0" fontId="5" fillId="7" borderId="6" xfId="7" applyFont="1" applyFill="1" applyBorder="1" applyAlignment="1">
      <alignment horizontal="center" vertical="center"/>
    </xf>
    <xf numFmtId="0" fontId="5" fillId="7" borderId="19" xfId="7" applyFont="1" applyFill="1" applyBorder="1" applyAlignment="1">
      <alignment horizontal="center" vertical="center"/>
    </xf>
    <xf numFmtId="0" fontId="28" fillId="5" borderId="22" xfId="7" applyFill="1" applyBorder="1" applyAlignment="1">
      <alignment vertical="center"/>
    </xf>
    <xf numFmtId="0" fontId="28" fillId="5" borderId="23" xfId="7" applyFill="1" applyBorder="1" applyAlignment="1">
      <alignment vertical="center"/>
    </xf>
    <xf numFmtId="0" fontId="28" fillId="0" borderId="0" xfId="7"/>
    <xf numFmtId="0" fontId="28" fillId="0" borderId="0" xfId="7" applyAlignment="1">
      <alignment horizontal="center"/>
    </xf>
    <xf numFmtId="0" fontId="3" fillId="0" borderId="0" xfId="7" applyFont="1" applyAlignment="1">
      <alignment horizontal="right"/>
    </xf>
    <xf numFmtId="0" fontId="29" fillId="0" borderId="0" xfId="7" applyFont="1" applyAlignment="1">
      <alignment horizontal="left"/>
    </xf>
    <xf numFmtId="0" fontId="6" fillId="0" borderId="31" xfId="7" applyFont="1" applyBorder="1" applyAlignment="1" applyProtection="1">
      <alignment horizontal="center" vertical="center" wrapText="1" shrinkToFit="1"/>
      <protection locked="0"/>
    </xf>
    <xf numFmtId="0" fontId="6" fillId="0" borderId="40" xfId="7" applyFont="1" applyBorder="1" applyAlignment="1" applyProtection="1">
      <alignment horizontal="center" vertical="center" wrapText="1" shrinkToFit="1"/>
      <protection locked="0"/>
    </xf>
    <xf numFmtId="0" fontId="6" fillId="0" borderId="14" xfId="7" applyFont="1" applyBorder="1" applyAlignment="1" applyProtection="1">
      <alignment vertical="center" wrapText="1" shrinkToFit="1"/>
      <protection locked="0"/>
    </xf>
    <xf numFmtId="0" fontId="6" fillId="0" borderId="43" xfId="7" applyFont="1" applyBorder="1" applyAlignment="1" applyProtection="1">
      <alignment vertical="center" wrapText="1" shrinkToFit="1"/>
      <protection locked="0"/>
    </xf>
    <xf numFmtId="0" fontId="6" fillId="0" borderId="14" xfId="7" applyFont="1" applyBorder="1" applyAlignment="1" applyProtection="1">
      <alignment horizontal="center" vertical="center" wrapText="1" shrinkToFit="1"/>
      <protection locked="0"/>
    </xf>
    <xf numFmtId="0" fontId="6" fillId="0" borderId="43" xfId="7" applyFont="1" applyBorder="1" applyAlignment="1" applyProtection="1">
      <alignment horizontal="center" vertical="center" wrapText="1" shrinkToFit="1"/>
      <protection locked="0"/>
    </xf>
    <xf numFmtId="0" fontId="6" fillId="0" borderId="27" xfId="7" applyFont="1" applyBorder="1" applyAlignment="1" applyProtection="1">
      <alignment horizontal="center" vertical="center" wrapText="1"/>
      <protection locked="0"/>
    </xf>
    <xf numFmtId="0" fontId="6" fillId="0" borderId="44" xfId="7" applyFont="1" applyBorder="1" applyAlignment="1" applyProtection="1">
      <alignment horizontal="center" vertical="center" wrapText="1"/>
      <protection locked="0"/>
    </xf>
    <xf numFmtId="0" fontId="6" fillId="0" borderId="0" xfId="7" applyFont="1" applyAlignment="1" applyProtection="1">
      <alignment horizontal="center" vertical="center" wrapText="1"/>
      <protection locked="0"/>
    </xf>
    <xf numFmtId="0" fontId="18" fillId="0" borderId="48" xfId="0" applyFont="1" applyBorder="1" applyAlignment="1">
      <alignment horizontal="right" vertical="center" wrapText="1"/>
    </xf>
    <xf numFmtId="0" fontId="18" fillId="0" borderId="60" xfId="0" applyFont="1" applyBorder="1" applyAlignment="1">
      <alignment horizontal="right" vertical="center" wrapText="1"/>
    </xf>
    <xf numFmtId="0" fontId="18" fillId="0" borderId="54" xfId="0" applyFont="1" applyBorder="1" applyAlignment="1">
      <alignment horizontal="right" vertical="center" wrapText="1"/>
    </xf>
    <xf numFmtId="0" fontId="18" fillId="0" borderId="51" xfId="0" applyFont="1" applyBorder="1" applyAlignment="1">
      <alignment horizontal="right" vertical="center" wrapText="1"/>
    </xf>
    <xf numFmtId="0" fontId="18" fillId="0" borderId="65" xfId="0" applyFont="1" applyBorder="1" applyAlignment="1">
      <alignment horizontal="right" vertical="center" wrapText="1"/>
    </xf>
    <xf numFmtId="0" fontId="18" fillId="0" borderId="66" xfId="0" applyFont="1" applyBorder="1" applyAlignment="1">
      <alignment horizontal="right" vertical="center" wrapText="1"/>
    </xf>
    <xf numFmtId="0" fontId="18" fillId="0" borderId="67" xfId="0" applyFont="1" applyBorder="1" applyAlignment="1">
      <alignment horizontal="right" vertical="center" wrapText="1"/>
    </xf>
    <xf numFmtId="0" fontId="18" fillId="0" borderId="68" xfId="0" applyFont="1" applyBorder="1" applyAlignment="1">
      <alignment horizontal="right" vertical="center" wrapText="1"/>
    </xf>
    <xf numFmtId="0" fontId="18" fillId="0" borderId="49" xfId="0" applyFont="1" applyBorder="1" applyAlignment="1">
      <alignment horizontal="right" vertical="center" wrapText="1"/>
    </xf>
    <xf numFmtId="0" fontId="18" fillId="0" borderId="71" xfId="0" applyFont="1" applyBorder="1" applyAlignment="1">
      <alignment horizontal="right" vertical="center" wrapText="1"/>
    </xf>
    <xf numFmtId="0" fontId="18" fillId="0" borderId="55" xfId="0" applyFont="1" applyBorder="1" applyAlignment="1">
      <alignment horizontal="right" vertical="center" wrapText="1"/>
    </xf>
    <xf numFmtId="0" fontId="18" fillId="0" borderId="52" xfId="0" applyFont="1" applyBorder="1" applyAlignment="1">
      <alignment horizontal="right" vertical="center" wrapText="1"/>
    </xf>
    <xf numFmtId="0" fontId="18" fillId="0" borderId="72" xfId="0" applyFont="1" applyBorder="1" applyAlignment="1">
      <alignment horizontal="right" vertical="center" wrapText="1"/>
    </xf>
    <xf numFmtId="0" fontId="18" fillId="0" borderId="73" xfId="0" applyFont="1" applyBorder="1" applyAlignment="1">
      <alignment horizontal="right" vertical="center" wrapText="1"/>
    </xf>
    <xf numFmtId="0" fontId="18" fillId="0" borderId="62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8" fillId="0" borderId="74" xfId="0" applyFont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16" fillId="0" borderId="22" xfId="0" applyFont="1" applyBorder="1" applyAlignment="1">
      <alignment vertical="center"/>
    </xf>
    <xf numFmtId="0" fontId="2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15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1" fontId="25" fillId="0" borderId="11" xfId="0" applyNumberFormat="1" applyFont="1" applyBorder="1" applyAlignment="1">
      <alignment horizontal="center" vertical="center"/>
    </xf>
    <xf numFmtId="0" fontId="26" fillId="4" borderId="30" xfId="0" applyFont="1" applyFill="1" applyBorder="1" applyAlignment="1">
      <alignment horizontal="center" vertical="center" wrapText="1"/>
    </xf>
    <xf numFmtId="170" fontId="25" fillId="3" borderId="11" xfId="0" applyNumberFormat="1" applyFont="1" applyFill="1" applyBorder="1" applyAlignment="1">
      <alignment horizontal="right" vertical="center" wrapText="1"/>
    </xf>
    <xf numFmtId="0" fontId="26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25" fillId="3" borderId="0" xfId="0" applyFont="1" applyFill="1" applyAlignment="1">
      <alignment vertical="center"/>
    </xf>
    <xf numFmtId="0" fontId="25" fillId="3" borderId="2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3" borderId="0" xfId="0" applyFont="1" applyFill="1" applyAlignment="1">
      <alignment vertical="center" wrapText="1"/>
    </xf>
    <xf numFmtId="0" fontId="25" fillId="0" borderId="0" xfId="0" applyFont="1"/>
    <xf numFmtId="0" fontId="26" fillId="3" borderId="0" xfId="0" applyFont="1" applyFill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5" fillId="0" borderId="22" xfId="0" applyFont="1" applyBorder="1" applyAlignment="1">
      <alignment horizontal="left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19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/>
    </xf>
    <xf numFmtId="0" fontId="28" fillId="3" borderId="75" xfId="7" applyFill="1" applyBorder="1" applyAlignment="1">
      <alignment horizontal="center"/>
    </xf>
    <xf numFmtId="0" fontId="16" fillId="0" borderId="19" xfId="0" applyFont="1" applyBorder="1" applyAlignment="1">
      <alignment vertical="center"/>
    </xf>
    <xf numFmtId="0" fontId="28" fillId="3" borderId="23" xfId="7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5" fillId="3" borderId="23" xfId="0" applyFont="1" applyFill="1" applyBorder="1" applyAlignment="1">
      <alignment horizontal="center"/>
    </xf>
    <xf numFmtId="0" fontId="25" fillId="5" borderId="19" xfId="0" applyFont="1" applyFill="1" applyBorder="1" applyAlignment="1">
      <alignment horizontal="center" vertical="center"/>
    </xf>
    <xf numFmtId="0" fontId="25" fillId="5" borderId="75" xfId="0" applyFont="1" applyFill="1" applyBorder="1" applyAlignment="1">
      <alignment horizontal="center"/>
    </xf>
    <xf numFmtId="0" fontId="35" fillId="0" borderId="19" xfId="0" applyFont="1" applyBorder="1" applyAlignment="1">
      <alignment horizontal="left" vertical="center"/>
    </xf>
    <xf numFmtId="0" fontId="25" fillId="3" borderId="75" xfId="0" applyFont="1" applyFill="1" applyBorder="1" applyAlignment="1">
      <alignment horizontal="center"/>
    </xf>
    <xf numFmtId="0" fontId="0" fillId="3" borderId="76" xfId="0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170" fontId="27" fillId="3" borderId="11" xfId="0" applyNumberFormat="1" applyFont="1" applyFill="1" applyBorder="1" applyAlignment="1">
      <alignment horizontal="left" vertical="center" wrapText="1"/>
    </xf>
    <xf numFmtId="170" fontId="25" fillId="3" borderId="11" xfId="0" applyNumberFormat="1" applyFont="1" applyFill="1" applyBorder="1" applyAlignment="1">
      <alignment horizontal="left" vertical="center" wrapText="1"/>
    </xf>
    <xf numFmtId="170" fontId="26" fillId="8" borderId="75" xfId="0" applyNumberFormat="1" applyFont="1" applyFill="1" applyBorder="1" applyAlignment="1">
      <alignment horizontal="left" vertical="center" wrapText="1"/>
    </xf>
    <xf numFmtId="0" fontId="0" fillId="3" borderId="78" xfId="0" applyFill="1" applyBorder="1" applyAlignment="1">
      <alignment horizontal="center" vertical="center"/>
    </xf>
    <xf numFmtId="0" fontId="33" fillId="8" borderId="19" xfId="0" applyFont="1" applyFill="1" applyBorder="1" applyAlignment="1">
      <alignment horizontal="center" vertical="center" wrapText="1"/>
    </xf>
    <xf numFmtId="0" fontId="33" fillId="8" borderId="77" xfId="0" applyFont="1" applyFill="1" applyBorder="1" applyAlignment="1">
      <alignment horizontal="center" vertical="center" wrapText="1"/>
    </xf>
    <xf numFmtId="0" fontId="33" fillId="8" borderId="75" xfId="0" applyFont="1" applyFill="1" applyBorder="1" applyAlignment="1">
      <alignment horizontal="center" vertical="center" wrapText="1"/>
    </xf>
    <xf numFmtId="170" fontId="15" fillId="8" borderId="12" xfId="0" applyNumberFormat="1" applyFont="1" applyFill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top" wrapText="1"/>
    </xf>
    <xf numFmtId="0" fontId="25" fillId="8" borderId="11" xfId="0" applyFont="1" applyFill="1" applyBorder="1" applyAlignment="1">
      <alignment horizontal="center" vertical="center"/>
    </xf>
    <xf numFmtId="0" fontId="25" fillId="8" borderId="21" xfId="0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 vertical="center" wrapText="1"/>
    </xf>
    <xf numFmtId="1" fontId="25" fillId="8" borderId="11" xfId="0" applyNumberFormat="1" applyFont="1" applyFill="1" applyBorder="1" applyAlignment="1">
      <alignment horizontal="center" vertical="center"/>
    </xf>
    <xf numFmtId="170" fontId="25" fillId="8" borderId="11" xfId="0" applyNumberFormat="1" applyFont="1" applyFill="1" applyBorder="1" applyAlignment="1">
      <alignment horizontal="right" vertical="center" wrapText="1"/>
    </xf>
    <xf numFmtId="170" fontId="25" fillId="8" borderId="11" xfId="0" applyNumberFormat="1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8" fontId="3" fillId="0" borderId="2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9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/>
    </xf>
    <xf numFmtId="0" fontId="0" fillId="5" borderId="77" xfId="0" applyFill="1" applyBorder="1" applyAlignment="1">
      <alignment horizontal="center" vertical="center"/>
    </xf>
    <xf numFmtId="0" fontId="0" fillId="5" borderId="75" xfId="0" applyFill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20" fillId="5" borderId="69" xfId="0" applyFont="1" applyFill="1" applyBorder="1" applyAlignment="1">
      <alignment horizontal="left" vertical="center" wrapText="1"/>
    </xf>
    <xf numFmtId="0" fontId="20" fillId="5" borderId="6" xfId="0" applyFont="1" applyFill="1" applyBorder="1" applyAlignment="1">
      <alignment horizontal="left" vertical="center" wrapText="1"/>
    </xf>
    <xf numFmtId="0" fontId="20" fillId="5" borderId="70" xfId="0" applyFont="1" applyFill="1" applyBorder="1" applyAlignment="1">
      <alignment horizontal="left" vertical="center" wrapText="1"/>
    </xf>
    <xf numFmtId="0" fontId="23" fillId="5" borderId="31" xfId="0" applyFont="1" applyFill="1" applyBorder="1" applyAlignment="1">
      <alignment horizontal="left" vertical="center" wrapText="1"/>
    </xf>
    <xf numFmtId="0" fontId="23" fillId="5" borderId="32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30" fillId="9" borderId="11" xfId="7" applyFont="1" applyFill="1" applyBorder="1" applyAlignment="1">
      <alignment horizontal="center" vertical="center"/>
    </xf>
    <xf numFmtId="0" fontId="5" fillId="7" borderId="32" xfId="7" applyFont="1" applyFill="1" applyBorder="1" applyAlignment="1">
      <alignment horizontal="center" vertical="center" wrapText="1"/>
    </xf>
    <xf numFmtId="0" fontId="5" fillId="7" borderId="36" xfId="7" applyFont="1" applyFill="1" applyBorder="1" applyAlignment="1">
      <alignment horizontal="center" vertical="center" wrapText="1"/>
    </xf>
    <xf numFmtId="0" fontId="5" fillId="7" borderId="33" xfId="7" applyFont="1" applyFill="1" applyBorder="1" applyAlignment="1">
      <alignment horizontal="center" vertical="center" wrapText="1"/>
    </xf>
    <xf numFmtId="0" fontId="5" fillId="7" borderId="37" xfId="7" applyFont="1" applyFill="1" applyBorder="1" applyAlignment="1">
      <alignment horizontal="center" vertical="center" wrapText="1"/>
    </xf>
    <xf numFmtId="0" fontId="5" fillId="7" borderId="34" xfId="7" applyFont="1" applyFill="1" applyBorder="1" applyAlignment="1">
      <alignment horizontal="center" vertical="center" wrapText="1"/>
    </xf>
    <xf numFmtId="0" fontId="5" fillId="7" borderId="35" xfId="7" applyFont="1" applyFill="1" applyBorder="1" applyAlignment="1">
      <alignment horizontal="center" vertical="center" wrapText="1"/>
    </xf>
    <xf numFmtId="0" fontId="5" fillId="7" borderId="38" xfId="7" applyFont="1" applyFill="1" applyBorder="1" applyAlignment="1">
      <alignment horizontal="center" vertical="center" wrapText="1"/>
    </xf>
    <xf numFmtId="0" fontId="5" fillId="7" borderId="39" xfId="7" applyFont="1" applyFill="1" applyBorder="1" applyAlignment="1">
      <alignment horizontal="center" vertical="center" wrapText="1"/>
    </xf>
    <xf numFmtId="0" fontId="6" fillId="0" borderId="21" xfId="7" applyFont="1" applyBorder="1" applyAlignment="1" applyProtection="1">
      <alignment horizontal="center" vertical="center" wrapText="1" shrinkToFit="1"/>
      <protection locked="0"/>
    </xf>
    <xf numFmtId="0" fontId="6" fillId="0" borderId="43" xfId="7" applyFont="1" applyBorder="1" applyAlignment="1" applyProtection="1">
      <alignment horizontal="center" vertical="center" wrapText="1" shrinkToFit="1"/>
      <protection locked="0"/>
    </xf>
    <xf numFmtId="0" fontId="6" fillId="0" borderId="41" xfId="7" applyFont="1" applyBorder="1" applyAlignment="1" applyProtection="1">
      <alignment horizontal="center" vertical="center" wrapText="1"/>
      <protection locked="0"/>
    </xf>
    <xf numFmtId="0" fontId="6" fillId="0" borderId="42" xfId="7" applyFont="1" applyBorder="1" applyAlignment="1" applyProtection="1">
      <alignment horizontal="center" vertical="center" wrapText="1"/>
      <protection locked="0"/>
    </xf>
    <xf numFmtId="0" fontId="6" fillId="0" borderId="21" xfId="7" applyFont="1" applyBorder="1" applyAlignment="1" applyProtection="1">
      <alignment horizontal="center" vertical="center" wrapText="1"/>
      <protection locked="0"/>
    </xf>
    <xf numFmtId="0" fontId="6" fillId="0" borderId="43" xfId="7" applyFont="1" applyBorder="1" applyAlignment="1" applyProtection="1">
      <alignment horizontal="center" vertical="center" wrapText="1"/>
      <protection locked="0"/>
    </xf>
    <xf numFmtId="0" fontId="6" fillId="0" borderId="45" xfId="7" applyFont="1" applyBorder="1" applyAlignment="1" applyProtection="1">
      <alignment horizontal="center" vertical="center" wrapText="1"/>
      <protection locked="0"/>
    </xf>
    <xf numFmtId="0" fontId="6" fillId="0" borderId="44" xfId="7" applyFont="1" applyBorder="1" applyAlignment="1" applyProtection="1">
      <alignment horizontal="center" vertical="center" wrapText="1"/>
      <protection locked="0"/>
    </xf>
    <xf numFmtId="0" fontId="29" fillId="0" borderId="0" xfId="7" applyFont="1" applyAlignment="1">
      <alignment horizontal="left"/>
    </xf>
    <xf numFmtId="0" fontId="26" fillId="8" borderId="19" xfId="0" applyFont="1" applyFill="1" applyBorder="1" applyAlignment="1">
      <alignment horizontal="center" vertical="center" wrapText="1"/>
    </xf>
    <xf numFmtId="0" fontId="26" fillId="8" borderId="77" xfId="0" applyFont="1" applyFill="1" applyBorder="1" applyAlignment="1">
      <alignment horizontal="center" vertical="center" wrapText="1"/>
    </xf>
    <xf numFmtId="0" fontId="26" fillId="8" borderId="75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</cellXfs>
  <cellStyles count="8">
    <cellStyle name="Comma 2" xfId="2" xr:uid="{00000000-0005-0000-0000-000001000000}"/>
    <cellStyle name="Comma 3" xfId="3" xr:uid="{00000000-0005-0000-0000-000002000000}"/>
    <cellStyle name="Currency 2" xfId="1" xr:uid="{00000000-0005-0000-0000-000003000000}"/>
    <cellStyle name="Milliers" xfId="4" builtinId="3"/>
    <cellStyle name="Normal" xfId="0" builtinId="0"/>
    <cellStyle name="Normal 2" xfId="7" xr:uid="{BF27A8E3-74D8-4C8B-BB84-30FA18F00D62}"/>
    <cellStyle name="Normal 2 2" xfId="5" xr:uid="{00000000-0005-0000-0000-000005000000}"/>
    <cellStyle name="Normal 3 3" xfId="6" xr:uid="{0D46D3B6-F919-4728-AE44-116E07B3D4A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CF3308.23BD09A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78440</xdr:colOff>
      <xdr:row>0</xdr:row>
      <xdr:rowOff>140900</xdr:rowOff>
    </xdr:from>
    <xdr:to>
      <xdr:col>2</xdr:col>
      <xdr:colOff>2476500</xdr:colOff>
      <xdr:row>4</xdr:row>
      <xdr:rowOff>21227</xdr:rowOff>
    </xdr:to>
    <xdr:pic>
      <xdr:nvPicPr>
        <xdr:cNvPr id="3" name="Picture 2" descr="cid:image004.png@01CF3308.23BD09A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58" y="140900"/>
          <a:ext cx="2398060" cy="70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19051</xdr:rowOff>
    </xdr:from>
    <xdr:to>
      <xdr:col>11</xdr:col>
      <xdr:colOff>381000</xdr:colOff>
      <xdr:row>14</xdr:row>
      <xdr:rowOff>66675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8972594-227A-4FD6-9687-EA4B3705DB6C}"/>
            </a:ext>
          </a:extLst>
        </xdr:cNvPr>
        <xdr:cNvSpPr txBox="1"/>
      </xdr:nvSpPr>
      <xdr:spPr>
        <a:xfrm>
          <a:off x="809625" y="209551"/>
          <a:ext cx="7953375" cy="2524124"/>
        </a:xfrm>
        <a:prstGeom prst="rect">
          <a:avLst/>
        </a:prstGeom>
        <a:solidFill>
          <a:schemeClr val="accent2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La grille tarifaire est présentée sur un fichier Excel. 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Cette grille devra être remplie conformément à la capacité d’exécution du soumissionnaire.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Le fichier ne devra pas être </a:t>
          </a:r>
          <a:r>
            <a:rPr lang="fr-FR" sz="18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ni modifié, encore moins supprimé.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En cas de la gratuité sur certains services, prière le notifier dans les grilles tarifaires en mettant la valeur à zéro.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En cas de non couverture du service, prière le notifier dans les grilles tarifaires en mettant "Inclu</a:t>
          </a:r>
          <a:r>
            <a:rPr lang="fr-FR" sz="1800" b="1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dans..."</a:t>
          </a:r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</a:p>
        <a:p>
          <a:endParaRPr lang="fr-FR" sz="1100"/>
        </a:p>
      </xdr:txBody>
    </xdr:sp>
    <xdr:clientData/>
  </xdr:twoCellAnchor>
  <xdr:twoCellAnchor>
    <xdr:from>
      <xdr:col>1</xdr:col>
      <xdr:colOff>38100</xdr:colOff>
      <xdr:row>15</xdr:row>
      <xdr:rowOff>19050</xdr:rowOff>
    </xdr:from>
    <xdr:to>
      <xdr:col>11</xdr:col>
      <xdr:colOff>371475</xdr:colOff>
      <xdr:row>28</xdr:row>
      <xdr:rowOff>76200</xdr:rowOff>
    </xdr:to>
    <xdr:sp macro="" textlink="">
      <xdr:nvSpPr>
        <xdr:cNvPr id="3" name="ZoneTexte 1">
          <a:extLst>
            <a:ext uri="{FF2B5EF4-FFF2-40B4-BE49-F238E27FC236}">
              <a16:creationId xmlns:a16="http://schemas.microsoft.com/office/drawing/2014/main" id="{7ED60251-BDD8-4920-9FF2-001F235FCF3F}"/>
            </a:ext>
          </a:extLst>
        </xdr:cNvPr>
        <xdr:cNvSpPr txBox="1"/>
      </xdr:nvSpPr>
      <xdr:spPr>
        <a:xfrm>
          <a:off x="800100" y="2876550"/>
          <a:ext cx="7953375" cy="2533650"/>
        </a:xfrm>
        <a:prstGeom prst="rect">
          <a:avLst/>
        </a:prstGeom>
        <a:solidFill>
          <a:schemeClr val="accent2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The pricing schedule is presented on an Excel file. 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This file must be completed in accordance with the bidder's ability to perform.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The file must </a:t>
          </a:r>
          <a:r>
            <a:rPr lang="fr-FR" sz="18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not be modified or deleted.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In case of free services, please indicate this in the price list by setting the value to zero.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If the service is not covered, please indicate this in the price list by setting "Included in...".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114301</xdr:rowOff>
    </xdr:from>
    <xdr:to>
      <xdr:col>1</xdr:col>
      <xdr:colOff>2028825</xdr:colOff>
      <xdr:row>1</xdr:row>
      <xdr:rowOff>190501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B3A277DA-EA6D-4477-8B8C-74D869A4B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114301"/>
          <a:ext cx="1924049" cy="371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1726021</xdr:colOff>
      <xdr:row>2</xdr:row>
      <xdr:rowOff>149679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5D06AFC0-6A23-4043-A94F-F1ECF08AF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5096" cy="5306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</xdr:rowOff>
    </xdr:from>
    <xdr:to>
      <xdr:col>2</xdr:col>
      <xdr:colOff>314325</xdr:colOff>
      <xdr:row>2</xdr:row>
      <xdr:rowOff>95251</xdr:rowOff>
    </xdr:to>
    <xdr:pic>
      <xdr:nvPicPr>
        <xdr:cNvPr id="2" name="Picture 3" descr="Logo&#10;&#10;Description automatically generated">
          <a:extLst>
            <a:ext uri="{FF2B5EF4-FFF2-40B4-BE49-F238E27FC236}">
              <a16:creationId xmlns:a16="http://schemas.microsoft.com/office/drawing/2014/main" id="{66BCFAE6-AC7B-4540-A64A-51935609B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"/>
          <a:ext cx="1914524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</xdr:rowOff>
    </xdr:from>
    <xdr:to>
      <xdr:col>2</xdr:col>
      <xdr:colOff>314325</xdr:colOff>
      <xdr:row>2</xdr:row>
      <xdr:rowOff>95251</xdr:rowOff>
    </xdr:to>
    <xdr:pic>
      <xdr:nvPicPr>
        <xdr:cNvPr id="2" name="Picture 3" descr="Logo&#10;&#10;Description automatically generated">
          <a:extLst>
            <a:ext uri="{FF2B5EF4-FFF2-40B4-BE49-F238E27FC236}">
              <a16:creationId xmlns:a16="http://schemas.microsoft.com/office/drawing/2014/main" id="{57B924BB-213D-4315-B56C-39DFD0220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"/>
          <a:ext cx="1914524" cy="476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zzly\UserDocs\P.Bundo\My%20Documents\Process%20Standards\Calculations\Heap%20Leach\HEAPSIZ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LADIUM\Design\Flow\Pum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DrawingList"/>
      <sheetName val="Key"/>
      <sheetName val="Pump Calc"/>
      <sheetName val="6.Drawing List"/>
      <sheetName val="Currency"/>
      <sheetName val="Lists"/>
      <sheetName val="Gloria Summary Data"/>
      <sheetName val="Labels"/>
      <sheetName val="Sheet1"/>
      <sheetName val="GL Accounts"/>
      <sheetName val="Class Codes"/>
      <sheetName val="UOM  "/>
      <sheetName val="Equipment Type"/>
      <sheetName val="Model Size"/>
      <sheetName val="List Codes"/>
      <sheetName val=" "/>
      <sheetName val="Hoja1"/>
      <sheetName val="Discipline Rates"/>
      <sheetName val="Pump_Calc"/>
      <sheetName val="6_Drawing_List"/>
      <sheetName val="Lookup_(VAT,currency,_etc)"/>
      <sheetName val="Lookup (VAT,currency, etc)"/>
      <sheetName val="Pump_Calc1"/>
      <sheetName val="6_Drawing_List1"/>
      <sheetName val="Lookup_(VAT,currency,_etc)1"/>
    </sheetNames>
    <sheetDataSet>
      <sheetData sheetId="0">
        <row r="54">
          <cell r="B54">
            <v>3</v>
          </cell>
          <cell r="C54">
            <v>0.66200000000000003</v>
          </cell>
          <cell r="D54">
            <v>1.0986122886681098</v>
          </cell>
        </row>
        <row r="55">
          <cell r="B55">
            <v>7</v>
          </cell>
          <cell r="C55">
            <v>0.79800000000000004</v>
          </cell>
          <cell r="D55">
            <v>1.9459101490553132</v>
          </cell>
        </row>
        <row r="56">
          <cell r="B56">
            <v>10</v>
          </cell>
          <cell r="C56">
            <v>0.84099999999999997</v>
          </cell>
          <cell r="D56">
            <v>2.3025850929940459</v>
          </cell>
        </row>
        <row r="57">
          <cell r="B57">
            <v>14</v>
          </cell>
          <cell r="C57">
            <v>0.88</v>
          </cell>
          <cell r="D57">
            <v>2.6390573296152584</v>
          </cell>
        </row>
        <row r="58">
          <cell r="B58">
            <v>17</v>
          </cell>
          <cell r="C58">
            <v>0.89900000000000002</v>
          </cell>
          <cell r="D58">
            <v>2.8332133440562162</v>
          </cell>
        </row>
        <row r="59">
          <cell r="B59">
            <v>21</v>
          </cell>
          <cell r="C59">
            <v>0.91300000000000003</v>
          </cell>
          <cell r="D59">
            <v>3.044522437723423</v>
          </cell>
        </row>
        <row r="60">
          <cell r="B60">
            <v>24</v>
          </cell>
          <cell r="C60">
            <v>0.92100000000000004</v>
          </cell>
          <cell r="D60">
            <v>3.1780538303479458</v>
          </cell>
        </row>
        <row r="61">
          <cell r="B61">
            <v>28</v>
          </cell>
          <cell r="C61">
            <v>0.93200000000000005</v>
          </cell>
          <cell r="D61">
            <v>3.3322045101752038</v>
          </cell>
        </row>
        <row r="62">
          <cell r="B62">
            <v>40</v>
          </cell>
          <cell r="C62">
            <v>0.95</v>
          </cell>
          <cell r="D62">
            <v>3.6888794541139363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lurry"/>
      <sheetName val="Solution"/>
      <sheetName val="Key"/>
      <sheetName val="LGMill"/>
      <sheetName val="Design Basis"/>
      <sheetName val="RefTables"/>
      <sheetName val="Design_Basis"/>
    </sheetNames>
    <sheetDataSet>
      <sheetData sheetId="0" refreshError="1">
        <row r="103">
          <cell r="B103" t="str">
            <v>DATASHEET No :</v>
          </cell>
        </row>
        <row r="145">
          <cell r="V145">
            <v>849</v>
          </cell>
          <cell r="X145">
            <v>98.359128742779305</v>
          </cell>
        </row>
        <row r="146">
          <cell r="V146">
            <v>713</v>
          </cell>
          <cell r="X146">
            <v>97.19627071948716</v>
          </cell>
        </row>
        <row r="147">
          <cell r="V147">
            <v>600</v>
          </cell>
          <cell r="X147">
            <v>95.554906270976844</v>
          </cell>
        </row>
        <row r="148">
          <cell r="V148">
            <v>505</v>
          </cell>
          <cell r="X148">
            <v>93.361812800175613</v>
          </cell>
        </row>
        <row r="149">
          <cell r="V149">
            <v>424</v>
          </cell>
          <cell r="X149">
            <v>90.542080173987969</v>
          </cell>
        </row>
        <row r="150">
          <cell r="V150">
            <v>357</v>
          </cell>
          <cell r="X150">
            <v>87.192678673144485</v>
          </cell>
        </row>
        <row r="151">
          <cell r="V151">
            <v>300</v>
          </cell>
          <cell r="X151">
            <v>83.273251761697935</v>
          </cell>
        </row>
        <row r="152">
          <cell r="V152">
            <v>252</v>
          </cell>
          <cell r="X152">
            <v>78.888597825892774</v>
          </cell>
        </row>
        <row r="153">
          <cell r="V153">
            <v>212</v>
          </cell>
          <cell r="X153">
            <v>74.192314271891675</v>
          </cell>
        </row>
        <row r="154">
          <cell r="V154">
            <v>178</v>
          </cell>
          <cell r="X154">
            <v>69.202285674699766</v>
          </cell>
        </row>
        <row r="155">
          <cell r="V155">
            <v>150</v>
          </cell>
          <cell r="X155">
            <v>64.193073452510106</v>
          </cell>
        </row>
        <row r="156">
          <cell r="V156">
            <v>126</v>
          </cell>
          <cell r="X156">
            <v>59.070452809449691</v>
          </cell>
        </row>
        <row r="157">
          <cell r="V157">
            <v>106</v>
          </cell>
          <cell r="X157">
            <v>54.065546127278587</v>
          </cell>
        </row>
        <row r="158">
          <cell r="V158">
            <v>89</v>
          </cell>
          <cell r="X158">
            <v>49.157018146623066</v>
          </cell>
        </row>
        <row r="159">
          <cell r="V159">
            <v>75</v>
          </cell>
          <cell r="X159">
            <v>44.560240276520588</v>
          </cell>
        </row>
        <row r="160">
          <cell r="V160">
            <v>63</v>
          </cell>
          <cell r="X160">
            <v>40.134896788325214</v>
          </cell>
        </row>
        <row r="161">
          <cell r="V161">
            <v>53</v>
          </cell>
          <cell r="X161">
            <v>36.033946307822653</v>
          </cell>
        </row>
        <row r="162">
          <cell r="V162">
            <v>45</v>
          </cell>
          <cell r="X162">
            <v>32.429196604904888</v>
          </cell>
        </row>
        <row r="163">
          <cell r="V163">
            <v>38</v>
          </cell>
          <cell r="X163">
            <v>28.99374172487671</v>
          </cell>
        </row>
        <row r="164">
          <cell r="V164">
            <v>32</v>
          </cell>
          <cell r="X164">
            <v>25.801122061316839</v>
          </cell>
        </row>
        <row r="165">
          <cell r="V165">
            <v>27</v>
          </cell>
          <cell r="X165">
            <v>22.933056729999834</v>
          </cell>
        </row>
        <row r="166">
          <cell r="V166">
            <v>22</v>
          </cell>
          <cell r="X166">
            <v>19.838757995552935</v>
          </cell>
        </row>
        <row r="167">
          <cell r="V167">
            <v>19</v>
          </cell>
          <cell r="X167">
            <v>17.852880302957828</v>
          </cell>
        </row>
        <row r="168">
          <cell r="V168">
            <v>16</v>
          </cell>
          <cell r="X168">
            <v>15.751375784369447</v>
          </cell>
        </row>
        <row r="169">
          <cell r="V169">
            <v>13</v>
          </cell>
          <cell r="X169">
            <v>13.512111532979043</v>
          </cell>
        </row>
        <row r="170">
          <cell r="V170">
            <v>11</v>
          </cell>
          <cell r="X170">
            <v>11.927149292548311</v>
          </cell>
        </row>
        <row r="171">
          <cell r="V171">
            <v>8</v>
          </cell>
          <cell r="X171">
            <v>9.3751990923713677</v>
          </cell>
        </row>
        <row r="172">
          <cell r="V172">
            <v>6</v>
          </cell>
          <cell r="X172">
            <v>7.5224523714051861</v>
          </cell>
        </row>
        <row r="173">
          <cell r="V173">
            <v>4</v>
          </cell>
          <cell r="X173">
            <v>5.4971541031776923</v>
          </cell>
        </row>
        <row r="174">
          <cell r="V174">
            <v>2</v>
          </cell>
          <cell r="X174">
            <v>3.1952224826048425</v>
          </cell>
        </row>
      </sheetData>
      <sheetData sheetId="1">
        <row r="99">
          <cell r="B99" t="str">
            <v>DATASHEET No :</v>
          </cell>
        </row>
      </sheetData>
      <sheetData sheetId="2">
        <row r="2">
          <cell r="E2" t="str">
            <v>Light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12"/>
  <sheetViews>
    <sheetView showGridLines="0" view="pageBreakPreview" zoomScaleNormal="100" zoomScaleSheetLayoutView="100" workbookViewId="0">
      <selection activeCell="C95" sqref="C95"/>
    </sheetView>
  </sheetViews>
  <sheetFormatPr baseColWidth="10" defaultColWidth="9.140625" defaultRowHeight="15" x14ac:dyDescent="0.25"/>
  <cols>
    <col min="2" max="2" width="9.140625" customWidth="1"/>
    <col min="3" max="3" width="50" customWidth="1"/>
    <col min="4" max="4" width="9.140625" customWidth="1"/>
    <col min="5" max="5" width="17.42578125" customWidth="1"/>
    <col min="6" max="6" width="12.85546875" bestFit="1" customWidth="1"/>
    <col min="7" max="7" width="11.5703125" bestFit="1" customWidth="1"/>
    <col min="11" max="13" width="15.42578125" bestFit="1" customWidth="1"/>
  </cols>
  <sheetData>
    <row r="1" spans="1:13" ht="15.75" x14ac:dyDescent="0.25">
      <c r="D1" s="1" t="s">
        <v>0</v>
      </c>
      <c r="E1" s="28" t="s">
        <v>1</v>
      </c>
    </row>
    <row r="2" spans="1:13" ht="16.5" thickBot="1" x14ac:dyDescent="0.3">
      <c r="D2" s="2" t="s">
        <v>2</v>
      </c>
      <c r="E2" s="29">
        <f ca="1">TODAY()</f>
        <v>45209</v>
      </c>
    </row>
    <row r="3" spans="1:13" ht="15.75" customHeight="1" x14ac:dyDescent="0.25">
      <c r="D3" s="3" t="s">
        <v>3</v>
      </c>
      <c r="E3" s="183" t="s">
        <v>4</v>
      </c>
    </row>
    <row r="4" spans="1:13" ht="16.5" customHeight="1" thickBot="1" x14ac:dyDescent="0.3">
      <c r="D4" s="4" t="s">
        <v>5</v>
      </c>
      <c r="E4" s="184"/>
    </row>
    <row r="5" spans="1:13" ht="27" thickBot="1" x14ac:dyDescent="0.3">
      <c r="D5" s="5">
        <v>2</v>
      </c>
      <c r="E5" s="185"/>
    </row>
    <row r="6" spans="1:13" ht="15.75" x14ac:dyDescent="0.25">
      <c r="B6" s="180" t="s">
        <v>6</v>
      </c>
      <c r="C6" s="181"/>
      <c r="D6" s="181"/>
      <c r="E6" s="182"/>
    </row>
    <row r="7" spans="1:13" x14ac:dyDescent="0.25">
      <c r="A7" s="31" t="s">
        <v>7</v>
      </c>
      <c r="B7" s="25"/>
      <c r="C7" s="26" t="s">
        <v>8</v>
      </c>
      <c r="D7" s="26" t="s">
        <v>9</v>
      </c>
      <c r="E7" s="27"/>
      <c r="F7" s="30" t="s">
        <v>10</v>
      </c>
      <c r="H7" s="33" t="s">
        <v>11</v>
      </c>
    </row>
    <row r="8" spans="1:13" x14ac:dyDescent="0.25">
      <c r="A8" s="6"/>
      <c r="B8" s="6"/>
      <c r="C8" s="24" t="s">
        <v>12</v>
      </c>
      <c r="D8" s="8" t="s">
        <v>13</v>
      </c>
      <c r="E8" s="42">
        <f>SUM(E9:E10)</f>
        <v>7972108.7599999998</v>
      </c>
      <c r="F8" s="34" t="e">
        <f>SUM(#REF!,#REF!)</f>
        <v>#REF!</v>
      </c>
      <c r="K8" s="41" t="e">
        <f>#REF!</f>
        <v>#REF!</v>
      </c>
      <c r="L8" s="41" t="e">
        <f>#REF!</f>
        <v>#REF!</v>
      </c>
      <c r="M8" s="41" t="e">
        <f>L8+K8</f>
        <v>#REF!</v>
      </c>
    </row>
    <row r="9" spans="1:13" x14ac:dyDescent="0.25">
      <c r="A9" s="9"/>
      <c r="B9" s="9">
        <v>1</v>
      </c>
      <c r="C9" s="10" t="s">
        <v>14</v>
      </c>
      <c r="D9" s="11"/>
      <c r="E9" s="12">
        <v>2974785.24</v>
      </c>
      <c r="F9" s="34" t="e">
        <f>SUM(#REF!,#REF!)</f>
        <v>#REF!</v>
      </c>
      <c r="H9">
        <v>0.36946190264107398</v>
      </c>
      <c r="I9">
        <v>0.24554705762703838</v>
      </c>
      <c r="L9" s="41"/>
    </row>
    <row r="10" spans="1:13" x14ac:dyDescent="0.25">
      <c r="A10" s="9"/>
      <c r="B10" s="9">
        <v>2</v>
      </c>
      <c r="C10" s="10" t="s">
        <v>15</v>
      </c>
      <c r="D10" s="11"/>
      <c r="E10" s="12">
        <v>4997323.5199999996</v>
      </c>
      <c r="F10" s="34" t="e">
        <f>SUM(#REF!,#REF!)</f>
        <v>#REF!</v>
      </c>
      <c r="H10">
        <v>0.24554705762703838</v>
      </c>
      <c r="I10">
        <v>0.36946190264107398</v>
      </c>
      <c r="L10" s="41"/>
    </row>
    <row r="11" spans="1:13" x14ac:dyDescent="0.25">
      <c r="A11" s="13"/>
      <c r="B11" s="13"/>
      <c r="C11" s="14"/>
      <c r="D11" s="11"/>
      <c r="E11" s="15"/>
      <c r="K11" s="41"/>
      <c r="L11" s="41"/>
      <c r="M11" s="41"/>
    </row>
    <row r="12" spans="1:13" x14ac:dyDescent="0.25">
      <c r="A12" s="6"/>
      <c r="B12" s="6"/>
      <c r="C12" s="7" t="s">
        <v>16</v>
      </c>
      <c r="D12" s="8"/>
      <c r="E12" s="16" t="e">
        <f>SUM(E13:E50)</f>
        <v>#REF!</v>
      </c>
      <c r="K12" s="41" t="e">
        <f>#REF!</f>
        <v>#REF!</v>
      </c>
      <c r="L12" s="41" t="e">
        <f>#REF!</f>
        <v>#REF!</v>
      </c>
      <c r="M12" s="41" t="e">
        <f>L12+K12</f>
        <v>#REF!</v>
      </c>
    </row>
    <row r="13" spans="1:13" x14ac:dyDescent="0.25">
      <c r="A13" s="38">
        <v>6820</v>
      </c>
      <c r="B13" s="17">
        <v>1</v>
      </c>
      <c r="C13" s="18" t="s">
        <v>17</v>
      </c>
      <c r="D13" s="8"/>
      <c r="E13" s="19" t="e">
        <f>#REF!</f>
        <v>#REF!</v>
      </c>
      <c r="F13" t="e">
        <f>#REF!+#REF!</f>
        <v>#REF!</v>
      </c>
      <c r="G13" s="37" t="e">
        <f>E13/F13</f>
        <v>#REF!</v>
      </c>
      <c r="H13" t="s">
        <v>18</v>
      </c>
      <c r="K13" s="41"/>
    </row>
    <row r="14" spans="1:13" x14ac:dyDescent="0.25">
      <c r="A14" s="38">
        <v>6500</v>
      </c>
      <c r="B14" s="17">
        <v>2</v>
      </c>
      <c r="C14" s="18" t="s">
        <v>19</v>
      </c>
      <c r="D14" s="8"/>
      <c r="E14" s="19" t="e">
        <f>#REF!</f>
        <v>#REF!</v>
      </c>
      <c r="F14" s="35" t="e">
        <f>#REF!+#REF!</f>
        <v>#REF!</v>
      </c>
      <c r="G14" s="37" t="e">
        <f t="shared" ref="G14:G50" si="0">E14/F14</f>
        <v>#REF!</v>
      </c>
    </row>
    <row r="15" spans="1:13" x14ac:dyDescent="0.25">
      <c r="A15" s="38">
        <v>6500</v>
      </c>
      <c r="B15" s="17">
        <v>3</v>
      </c>
      <c r="C15" s="18" t="s">
        <v>20</v>
      </c>
      <c r="D15" s="8"/>
      <c r="E15" s="19" t="e">
        <f>#REF!</f>
        <v>#REF!</v>
      </c>
      <c r="F15" s="35" t="e">
        <f>#REF!+#REF!</f>
        <v>#REF!</v>
      </c>
      <c r="G15" s="37" t="e">
        <f t="shared" si="0"/>
        <v>#REF!</v>
      </c>
    </row>
    <row r="16" spans="1:13" x14ac:dyDescent="0.25">
      <c r="A16" s="38">
        <v>6405</v>
      </c>
      <c r="B16" s="17">
        <v>4</v>
      </c>
      <c r="C16" s="18" t="s">
        <v>21</v>
      </c>
      <c r="D16" s="8"/>
      <c r="E16" s="19" t="e">
        <f>#REF!</f>
        <v>#REF!</v>
      </c>
      <c r="F16" t="e">
        <f>#REF!+#REF!</f>
        <v>#REF!</v>
      </c>
      <c r="G16" s="37" t="e">
        <f t="shared" si="0"/>
        <v>#REF!</v>
      </c>
    </row>
    <row r="17" spans="1:8" x14ac:dyDescent="0.25">
      <c r="A17" s="38">
        <v>7405</v>
      </c>
      <c r="B17" s="17">
        <v>5</v>
      </c>
      <c r="C17" s="18" t="s">
        <v>22</v>
      </c>
      <c r="D17" s="8"/>
      <c r="E17" s="19" t="e">
        <f>#REF!</f>
        <v>#REF!</v>
      </c>
      <c r="F17" t="e">
        <f>F16</f>
        <v>#REF!</v>
      </c>
      <c r="G17" s="37" t="e">
        <f t="shared" si="0"/>
        <v>#REF!</v>
      </c>
    </row>
    <row r="18" spans="1:8" x14ac:dyDescent="0.25">
      <c r="A18" s="38">
        <v>6000</v>
      </c>
      <c r="B18" s="17">
        <v>6</v>
      </c>
      <c r="C18" s="18" t="s">
        <v>23</v>
      </c>
      <c r="D18" s="8"/>
      <c r="E18" s="19" t="e">
        <f>#REF!</f>
        <v>#REF!</v>
      </c>
      <c r="F18" t="e">
        <f>#REF!+#REF!+#REF!</f>
        <v>#REF!</v>
      </c>
      <c r="G18" s="37" t="e">
        <f t="shared" si="0"/>
        <v>#REF!</v>
      </c>
    </row>
    <row r="19" spans="1:8" x14ac:dyDescent="0.25">
      <c r="A19" s="38">
        <v>7405</v>
      </c>
      <c r="B19" s="17">
        <v>7</v>
      </c>
      <c r="C19" s="18" t="s">
        <v>24</v>
      </c>
      <c r="D19" s="8"/>
      <c r="E19" s="19" t="e">
        <f>#REF!</f>
        <v>#REF!</v>
      </c>
      <c r="F19" t="e">
        <f>#REF!+#REF!+#REF!</f>
        <v>#REF!</v>
      </c>
      <c r="G19" s="37" t="e">
        <f t="shared" si="0"/>
        <v>#REF!</v>
      </c>
    </row>
    <row r="20" spans="1:8" x14ac:dyDescent="0.25">
      <c r="A20" s="17">
        <v>7420</v>
      </c>
      <c r="B20" s="17">
        <v>8</v>
      </c>
      <c r="C20" s="18" t="s">
        <v>25</v>
      </c>
      <c r="D20" s="8"/>
      <c r="E20" s="19" t="e">
        <f>#REF!</f>
        <v>#REF!</v>
      </c>
      <c r="F20" t="e">
        <f>#REF!+#REF!</f>
        <v>#REF!</v>
      </c>
      <c r="G20" s="37" t="e">
        <f t="shared" si="0"/>
        <v>#REF!</v>
      </c>
      <c r="H20" t="s">
        <v>26</v>
      </c>
    </row>
    <row r="21" spans="1:8" x14ac:dyDescent="0.25">
      <c r="A21" s="38">
        <v>7405</v>
      </c>
      <c r="B21" s="17">
        <v>9</v>
      </c>
      <c r="C21" s="18" t="s">
        <v>27</v>
      </c>
      <c r="D21" s="8"/>
      <c r="E21" s="19" t="e">
        <f>#REF!</f>
        <v>#REF!</v>
      </c>
      <c r="F21" s="35" t="e">
        <f>#REF!+#REF!+#REF!</f>
        <v>#REF!</v>
      </c>
      <c r="G21" s="37" t="e">
        <f t="shared" si="0"/>
        <v>#REF!</v>
      </c>
    </row>
    <row r="22" spans="1:8" x14ac:dyDescent="0.25">
      <c r="A22" s="17">
        <v>6200</v>
      </c>
      <c r="B22" s="17">
        <v>10</v>
      </c>
      <c r="C22" s="18" t="s">
        <v>28</v>
      </c>
      <c r="D22" s="8"/>
      <c r="E22" s="19" t="e">
        <f>#REF!</f>
        <v>#REF!</v>
      </c>
      <c r="F22" t="e">
        <f>#REF!+#REF!+#REF!+#REF!+#REF!</f>
        <v>#REF!</v>
      </c>
      <c r="G22" s="37" t="e">
        <f t="shared" si="0"/>
        <v>#REF!</v>
      </c>
    </row>
    <row r="23" spans="1:8" x14ac:dyDescent="0.25">
      <c r="A23" s="17">
        <v>7200</v>
      </c>
      <c r="B23" s="17">
        <v>11</v>
      </c>
      <c r="C23" s="18" t="s">
        <v>29</v>
      </c>
      <c r="D23" s="8"/>
      <c r="E23" s="19" t="e">
        <f>#REF!</f>
        <v>#REF!</v>
      </c>
      <c r="F23" t="e">
        <f>F22</f>
        <v>#REF!</v>
      </c>
      <c r="G23" s="37" t="e">
        <f t="shared" si="0"/>
        <v>#REF!</v>
      </c>
    </row>
    <row r="24" spans="1:8" x14ac:dyDescent="0.25">
      <c r="A24" s="17">
        <v>6600</v>
      </c>
      <c r="B24" s="17">
        <v>12</v>
      </c>
      <c r="C24" s="18" t="s">
        <v>30</v>
      </c>
      <c r="D24" s="8"/>
      <c r="E24" s="19" t="e">
        <f>#REF!</f>
        <v>#REF!</v>
      </c>
      <c r="F24" t="e">
        <f>#REF!+#REF!</f>
        <v>#REF!</v>
      </c>
      <c r="G24" s="37" t="e">
        <f t="shared" si="0"/>
        <v>#REF!</v>
      </c>
    </row>
    <row r="25" spans="1:8" x14ac:dyDescent="0.25">
      <c r="A25" s="17">
        <v>7600</v>
      </c>
      <c r="B25" s="17">
        <v>13</v>
      </c>
      <c r="C25" s="18" t="s">
        <v>31</v>
      </c>
      <c r="D25" s="8"/>
      <c r="E25" s="19" t="e">
        <f>#REF!</f>
        <v>#REF!</v>
      </c>
      <c r="F25" t="e">
        <f>#REF!+#REF!</f>
        <v>#REF!</v>
      </c>
      <c r="G25" s="37" t="e">
        <f t="shared" si="0"/>
        <v>#REF!</v>
      </c>
    </row>
    <row r="26" spans="1:8" x14ac:dyDescent="0.25">
      <c r="A26" s="38">
        <v>7100</v>
      </c>
      <c r="B26" s="17">
        <v>14</v>
      </c>
      <c r="C26" s="18" t="s">
        <v>32</v>
      </c>
      <c r="D26" s="8"/>
      <c r="E26" s="19" t="e">
        <f>#REF!</f>
        <v>#REF!</v>
      </c>
      <c r="F26" t="e">
        <f>#REF!+#REF!+#REF!+#REF!+#REF!</f>
        <v>#REF!</v>
      </c>
      <c r="G26" s="37" t="e">
        <f t="shared" si="0"/>
        <v>#REF!</v>
      </c>
    </row>
    <row r="27" spans="1:8" x14ac:dyDescent="0.25">
      <c r="A27" s="38">
        <v>7410</v>
      </c>
      <c r="B27" s="17">
        <v>15</v>
      </c>
      <c r="C27" s="18" t="s">
        <v>33</v>
      </c>
      <c r="D27" s="8"/>
      <c r="E27" s="19" t="e">
        <f>#REF!</f>
        <v>#REF!</v>
      </c>
      <c r="F27" s="35" t="e">
        <f>#REF!+#REF!</f>
        <v>#REF!</v>
      </c>
      <c r="G27" s="37" t="e">
        <f t="shared" si="0"/>
        <v>#REF!</v>
      </c>
    </row>
    <row r="28" spans="1:8" x14ac:dyDescent="0.25">
      <c r="A28" s="17">
        <v>6700</v>
      </c>
      <c r="B28" s="17">
        <v>16</v>
      </c>
      <c r="C28" s="18" t="s">
        <v>34</v>
      </c>
      <c r="D28" s="8"/>
      <c r="E28" s="19" t="e">
        <f>#REF!</f>
        <v>#REF!</v>
      </c>
      <c r="F28" s="35" t="e">
        <f>#REF!</f>
        <v>#REF!</v>
      </c>
      <c r="G28" s="37" t="e">
        <f t="shared" si="0"/>
        <v>#REF!</v>
      </c>
    </row>
    <row r="29" spans="1:8" x14ac:dyDescent="0.25">
      <c r="A29" s="38">
        <v>6910</v>
      </c>
      <c r="B29" s="38">
        <v>17</v>
      </c>
      <c r="C29" s="39" t="s">
        <v>35</v>
      </c>
      <c r="D29" s="36">
        <v>6</v>
      </c>
      <c r="E29" s="40" t="e">
        <f>#REF!*2</f>
        <v>#REF!</v>
      </c>
      <c r="F29" s="35" t="e">
        <f>(#REF!+#REF!)*7</f>
        <v>#REF!</v>
      </c>
      <c r="G29" s="37" t="e">
        <f t="shared" si="0"/>
        <v>#REF!</v>
      </c>
    </row>
    <row r="30" spans="1:8" x14ac:dyDescent="0.25">
      <c r="A30" s="38">
        <v>7910</v>
      </c>
      <c r="B30" s="38">
        <v>18</v>
      </c>
      <c r="C30" s="39" t="s">
        <v>36</v>
      </c>
      <c r="D30" s="36">
        <v>6</v>
      </c>
      <c r="E30" s="40" t="e">
        <f>E29</f>
        <v>#REF!</v>
      </c>
      <c r="F30" s="35"/>
      <c r="G30" s="37"/>
    </row>
    <row r="31" spans="1:8" x14ac:dyDescent="0.25">
      <c r="A31" s="38">
        <v>5920</v>
      </c>
      <c r="B31" s="38">
        <v>19</v>
      </c>
      <c r="C31" s="39" t="s">
        <v>37</v>
      </c>
      <c r="D31" s="36">
        <v>6</v>
      </c>
      <c r="E31" s="40" t="e">
        <f>E29</f>
        <v>#REF!</v>
      </c>
      <c r="F31" s="35"/>
      <c r="G31" s="37"/>
    </row>
    <row r="32" spans="1:8" x14ac:dyDescent="0.25">
      <c r="A32" s="38">
        <v>6910</v>
      </c>
      <c r="B32" s="38">
        <v>20</v>
      </c>
      <c r="C32" s="39" t="s">
        <v>38</v>
      </c>
      <c r="D32" s="36">
        <v>6</v>
      </c>
      <c r="E32" s="40" t="e">
        <f>#REF!</f>
        <v>#REF!</v>
      </c>
      <c r="F32" s="32" t="e">
        <f>(#REF!+#REF!)*3</f>
        <v>#REF!</v>
      </c>
      <c r="G32" s="37" t="e">
        <f t="shared" si="0"/>
        <v>#REF!</v>
      </c>
    </row>
    <row r="33" spans="1:8" x14ac:dyDescent="0.25">
      <c r="A33" s="38">
        <v>7910</v>
      </c>
      <c r="B33" s="38">
        <v>21</v>
      </c>
      <c r="C33" s="39" t="s">
        <v>39</v>
      </c>
      <c r="D33" s="36">
        <v>6</v>
      </c>
      <c r="E33" s="40" t="e">
        <f>$E$32</f>
        <v>#REF!</v>
      </c>
      <c r="F33" s="32"/>
      <c r="G33" s="37"/>
    </row>
    <row r="34" spans="1:8" x14ac:dyDescent="0.25">
      <c r="A34" s="38">
        <v>7405</v>
      </c>
      <c r="B34" s="38">
        <v>22</v>
      </c>
      <c r="C34" s="39" t="s">
        <v>40</v>
      </c>
      <c r="D34" s="36">
        <v>6</v>
      </c>
      <c r="E34" s="40" t="e">
        <f t="shared" ref="E34:E35" si="1">$E$32</f>
        <v>#REF!</v>
      </c>
      <c r="F34" s="32"/>
      <c r="G34" s="37"/>
    </row>
    <row r="35" spans="1:8" x14ac:dyDescent="0.25">
      <c r="A35" s="38">
        <v>6500</v>
      </c>
      <c r="B35" s="38">
        <v>23</v>
      </c>
      <c r="C35" s="39" t="s">
        <v>41</v>
      </c>
      <c r="D35" s="36">
        <v>6</v>
      </c>
      <c r="E35" s="40" t="e">
        <f t="shared" si="1"/>
        <v>#REF!</v>
      </c>
      <c r="F35" s="32"/>
      <c r="G35" s="37"/>
    </row>
    <row r="36" spans="1:8" x14ac:dyDescent="0.25">
      <c r="A36" s="38">
        <v>5360</v>
      </c>
      <c r="B36" s="17">
        <v>24</v>
      </c>
      <c r="C36" s="18" t="s">
        <v>42</v>
      </c>
      <c r="D36" s="8"/>
      <c r="E36" s="19" t="e">
        <f>#REF!</f>
        <v>#REF!</v>
      </c>
      <c r="F36" s="35" t="e">
        <f>#REF!</f>
        <v>#REF!</v>
      </c>
      <c r="G36" s="37" t="e">
        <f t="shared" si="0"/>
        <v>#REF!</v>
      </c>
    </row>
    <row r="37" spans="1:8" x14ac:dyDescent="0.25">
      <c r="A37" s="38">
        <v>5320</v>
      </c>
      <c r="B37" s="17">
        <v>25</v>
      </c>
      <c r="C37" s="18" t="s">
        <v>43</v>
      </c>
      <c r="D37" s="8"/>
      <c r="E37" s="19" t="e">
        <f>#REF!</f>
        <v>#REF!</v>
      </c>
      <c r="F37" s="35" t="e">
        <f>#REF!+#REF!+#REF!+#REF!</f>
        <v>#REF!</v>
      </c>
      <c r="G37" s="37" t="e">
        <f t="shared" si="0"/>
        <v>#REF!</v>
      </c>
    </row>
    <row r="38" spans="1:8" x14ac:dyDescent="0.25">
      <c r="A38" s="38">
        <v>6500</v>
      </c>
      <c r="B38" s="38">
        <v>26</v>
      </c>
      <c r="C38" s="39" t="s">
        <v>44</v>
      </c>
      <c r="D38" s="36">
        <v>6</v>
      </c>
      <c r="E38" s="40" t="e">
        <f>#REF!</f>
        <v>#REF!</v>
      </c>
      <c r="F38" s="35" t="e">
        <f>(#REF!+#REF!+#REF!)*2</f>
        <v>#REF!</v>
      </c>
      <c r="G38" s="37" t="e">
        <f t="shared" si="0"/>
        <v>#REF!</v>
      </c>
    </row>
    <row r="39" spans="1:8" x14ac:dyDescent="0.25">
      <c r="A39" s="38">
        <v>7405</v>
      </c>
      <c r="B39" s="38">
        <v>27</v>
      </c>
      <c r="C39" s="39" t="s">
        <v>45</v>
      </c>
      <c r="D39" s="36">
        <v>6</v>
      </c>
      <c r="E39" s="40" t="e">
        <f>E38</f>
        <v>#REF!</v>
      </c>
      <c r="F39" s="35"/>
      <c r="G39" s="37"/>
    </row>
    <row r="40" spans="1:8" x14ac:dyDescent="0.25">
      <c r="A40" s="38">
        <v>5920</v>
      </c>
      <c r="B40" s="38">
        <v>28</v>
      </c>
      <c r="C40" s="39" t="s">
        <v>46</v>
      </c>
      <c r="D40" s="36">
        <v>6</v>
      </c>
      <c r="E40" s="40" t="e">
        <f>E38*2</f>
        <v>#REF!</v>
      </c>
      <c r="F40" s="35"/>
      <c r="G40" s="37"/>
    </row>
    <row r="41" spans="1:8" x14ac:dyDescent="0.25">
      <c r="A41" s="38">
        <v>5380</v>
      </c>
      <c r="B41" s="17">
        <v>29</v>
      </c>
      <c r="C41" s="18" t="s">
        <v>47</v>
      </c>
      <c r="D41" s="36">
        <v>2</v>
      </c>
      <c r="E41" s="19" t="e">
        <f>#REF!</f>
        <v>#REF!</v>
      </c>
      <c r="G41" s="37"/>
    </row>
    <row r="42" spans="1:8" x14ac:dyDescent="0.25">
      <c r="A42" s="38">
        <v>5350</v>
      </c>
      <c r="B42" s="17">
        <v>30</v>
      </c>
      <c r="C42" s="18" t="s">
        <v>48</v>
      </c>
      <c r="D42" s="36">
        <v>2</v>
      </c>
      <c r="E42" s="19" t="e">
        <f>#REF!</f>
        <v>#REF!</v>
      </c>
      <c r="F42" t="e">
        <f>#REF!</f>
        <v>#REF!</v>
      </c>
      <c r="G42" s="37" t="e">
        <f t="shared" si="0"/>
        <v>#REF!</v>
      </c>
    </row>
    <row r="43" spans="1:8" x14ac:dyDescent="0.25">
      <c r="A43" s="38">
        <v>5350</v>
      </c>
      <c r="B43" s="17">
        <v>31</v>
      </c>
      <c r="C43" s="18" t="s">
        <v>49</v>
      </c>
      <c r="D43" s="36">
        <v>2</v>
      </c>
      <c r="E43" s="19" t="e">
        <f>#REF!</f>
        <v>#REF!</v>
      </c>
      <c r="F43" s="35" t="e">
        <f>#REF!</f>
        <v>#REF!</v>
      </c>
      <c r="G43" s="37" t="e">
        <f t="shared" si="0"/>
        <v>#REF!</v>
      </c>
    </row>
    <row r="44" spans="1:8" x14ac:dyDescent="0.25">
      <c r="A44" s="38">
        <v>5350</v>
      </c>
      <c r="B44" s="17">
        <v>32</v>
      </c>
      <c r="C44" s="18" t="s">
        <v>50</v>
      </c>
      <c r="D44" s="36">
        <v>2</v>
      </c>
      <c r="E44" s="19" t="e">
        <f>#REF!</f>
        <v>#REF!</v>
      </c>
      <c r="F44" s="35" t="e">
        <f>#REF!</f>
        <v>#REF!</v>
      </c>
      <c r="G44" s="37" t="e">
        <f t="shared" si="0"/>
        <v>#REF!</v>
      </c>
    </row>
    <row r="45" spans="1:8" x14ac:dyDescent="0.25">
      <c r="A45" s="38">
        <v>5390</v>
      </c>
      <c r="B45" s="17">
        <v>33</v>
      </c>
      <c r="C45" s="18" t="s">
        <v>51</v>
      </c>
      <c r="D45" s="8"/>
      <c r="E45" s="19" t="e">
        <f>#REF!</f>
        <v>#REF!</v>
      </c>
      <c r="F45" s="35" t="e">
        <f>#REF!</f>
        <v>#REF!</v>
      </c>
      <c r="G45" s="37" t="e">
        <f t="shared" si="0"/>
        <v>#REF!</v>
      </c>
    </row>
    <row r="46" spans="1:8" x14ac:dyDescent="0.25">
      <c r="A46" s="38">
        <v>5340</v>
      </c>
      <c r="B46" s="17">
        <v>34</v>
      </c>
      <c r="C46" s="18" t="s">
        <v>52</v>
      </c>
      <c r="D46" s="8"/>
      <c r="E46" s="19" t="e">
        <f>#REF!</f>
        <v>#REF!</v>
      </c>
      <c r="F46" s="35" t="e">
        <f>#REF!+#REF!</f>
        <v>#REF!</v>
      </c>
      <c r="G46" s="37" t="e">
        <f t="shared" si="0"/>
        <v>#REF!</v>
      </c>
    </row>
    <row r="47" spans="1:8" x14ac:dyDescent="0.25">
      <c r="A47" s="38">
        <v>5330</v>
      </c>
      <c r="B47" s="17">
        <v>35</v>
      </c>
      <c r="C47" s="18" t="s">
        <v>53</v>
      </c>
      <c r="D47" s="8"/>
      <c r="E47" s="19" t="e">
        <f>#REF!</f>
        <v>#REF!</v>
      </c>
      <c r="F47" s="35" t="e">
        <f>#REF!</f>
        <v>#REF!</v>
      </c>
      <c r="G47" s="37" t="e">
        <f t="shared" si="0"/>
        <v>#REF!</v>
      </c>
      <c r="H47" t="s">
        <v>26</v>
      </c>
    </row>
    <row r="48" spans="1:8" x14ac:dyDescent="0.25">
      <c r="A48" s="38">
        <v>5350</v>
      </c>
      <c r="B48" s="17">
        <v>36</v>
      </c>
      <c r="C48" s="18" t="s">
        <v>54</v>
      </c>
      <c r="D48" s="8"/>
      <c r="E48" s="19" t="e">
        <f>#REF!</f>
        <v>#REF!</v>
      </c>
      <c r="F48" s="35" t="e">
        <f>#REF!++#REF!</f>
        <v>#REF!</v>
      </c>
      <c r="G48" s="37" t="e">
        <f t="shared" si="0"/>
        <v>#REF!</v>
      </c>
    </row>
    <row r="49" spans="1:13" x14ac:dyDescent="0.25">
      <c r="A49" s="38">
        <v>5920</v>
      </c>
      <c r="B49" s="17">
        <v>37</v>
      </c>
      <c r="C49" s="18" t="s">
        <v>55</v>
      </c>
      <c r="D49" s="8"/>
      <c r="E49" s="19" t="e">
        <f>#REF!*2</f>
        <v>#REF!</v>
      </c>
      <c r="F49" s="35" t="e">
        <f>#REF!</f>
        <v>#REF!</v>
      </c>
      <c r="G49" s="37" t="e">
        <f t="shared" si="0"/>
        <v>#REF!</v>
      </c>
    </row>
    <row r="50" spans="1:13" x14ac:dyDescent="0.25">
      <c r="A50" s="38">
        <v>5370</v>
      </c>
      <c r="B50" s="17">
        <v>38</v>
      </c>
      <c r="C50" s="18" t="s">
        <v>56</v>
      </c>
      <c r="D50" s="36">
        <v>2</v>
      </c>
      <c r="E50" s="19" t="e">
        <f>#REF!</f>
        <v>#REF!</v>
      </c>
      <c r="F50" s="32" t="e">
        <f>#REF!+#REF!+#REF!+#REF!+#REF!</f>
        <v>#REF!</v>
      </c>
      <c r="G50" s="37" t="e">
        <f t="shared" si="0"/>
        <v>#REF!</v>
      </c>
    </row>
    <row r="51" spans="1:13" x14ac:dyDescent="0.25">
      <c r="A51" s="17"/>
      <c r="B51" s="17"/>
      <c r="C51" s="18"/>
      <c r="D51" s="8"/>
      <c r="E51" s="19"/>
    </row>
    <row r="52" spans="1:13" x14ac:dyDescent="0.25">
      <c r="A52" s="6"/>
      <c r="B52" s="6"/>
      <c r="C52" s="7" t="s">
        <v>57</v>
      </c>
      <c r="D52" s="8" t="s">
        <v>13</v>
      </c>
      <c r="E52" s="16" t="e">
        <f>SUM(E53:E86)</f>
        <v>#REF!</v>
      </c>
      <c r="K52" s="41" t="e">
        <f>#REF!</f>
        <v>#REF!</v>
      </c>
      <c r="L52" s="41" t="e">
        <f>#REF!</f>
        <v>#REF!</v>
      </c>
      <c r="M52" s="41" t="e">
        <f>L52+K52</f>
        <v>#REF!</v>
      </c>
    </row>
    <row r="53" spans="1:13" x14ac:dyDescent="0.25">
      <c r="A53" s="38">
        <v>5310</v>
      </c>
      <c r="B53" s="17">
        <v>1</v>
      </c>
      <c r="C53" s="18" t="s">
        <v>58</v>
      </c>
      <c r="D53" s="8"/>
      <c r="E53" s="19" t="e">
        <f>#REF!</f>
        <v>#REF!</v>
      </c>
    </row>
    <row r="54" spans="1:13" x14ac:dyDescent="0.25">
      <c r="A54" s="38">
        <v>5310</v>
      </c>
      <c r="B54" s="17">
        <v>2</v>
      </c>
      <c r="C54" s="18" t="s">
        <v>59</v>
      </c>
      <c r="D54" s="8"/>
      <c r="E54" s="19" t="e">
        <f>#REF!</f>
        <v>#REF!</v>
      </c>
    </row>
    <row r="55" spans="1:13" x14ac:dyDescent="0.25">
      <c r="A55" s="38">
        <v>5310</v>
      </c>
      <c r="B55" s="17">
        <v>3</v>
      </c>
      <c r="C55" s="18" t="s">
        <v>60</v>
      </c>
      <c r="D55" s="36">
        <v>2</v>
      </c>
      <c r="E55" s="19" t="e">
        <f>#REF!</f>
        <v>#REF!</v>
      </c>
    </row>
    <row r="56" spans="1:13" x14ac:dyDescent="0.25">
      <c r="A56" s="38">
        <v>5310</v>
      </c>
      <c r="B56" s="17">
        <v>4</v>
      </c>
      <c r="C56" s="18" t="s">
        <v>61</v>
      </c>
      <c r="D56" s="8"/>
      <c r="E56" s="19" t="e">
        <f>#REF!</f>
        <v>#REF!</v>
      </c>
    </row>
    <row r="57" spans="1:13" x14ac:dyDescent="0.25">
      <c r="A57" s="38">
        <v>5310</v>
      </c>
      <c r="B57" s="17">
        <v>5</v>
      </c>
      <c r="C57" s="18" t="s">
        <v>62</v>
      </c>
      <c r="D57" s="8"/>
      <c r="E57" s="19" t="e">
        <f>#REF!</f>
        <v>#REF!</v>
      </c>
    </row>
    <row r="58" spans="1:13" x14ac:dyDescent="0.25">
      <c r="A58" s="38">
        <v>5310</v>
      </c>
      <c r="B58" s="17">
        <v>6</v>
      </c>
      <c r="C58" s="18" t="s">
        <v>63</v>
      </c>
      <c r="D58" s="36">
        <v>2</v>
      </c>
      <c r="E58" s="19" t="e">
        <f>#REF!</f>
        <v>#REF!</v>
      </c>
    </row>
    <row r="59" spans="1:13" x14ac:dyDescent="0.25">
      <c r="A59" s="38">
        <v>3900</v>
      </c>
      <c r="B59" s="17">
        <v>7</v>
      </c>
      <c r="C59" s="18" t="s">
        <v>64</v>
      </c>
      <c r="D59" s="36"/>
      <c r="E59" s="19" t="e">
        <f>#REF!</f>
        <v>#REF!</v>
      </c>
    </row>
    <row r="60" spans="1:13" x14ac:dyDescent="0.25">
      <c r="A60" s="38">
        <v>4900</v>
      </c>
      <c r="B60" s="17">
        <v>8</v>
      </c>
      <c r="C60" s="18" t="s">
        <v>65</v>
      </c>
      <c r="D60" s="36"/>
      <c r="E60" s="19" t="e">
        <f>#REF!</f>
        <v>#REF!</v>
      </c>
    </row>
    <row r="61" spans="1:13" x14ac:dyDescent="0.25">
      <c r="A61" s="38">
        <v>6920</v>
      </c>
      <c r="B61" s="17">
        <v>9</v>
      </c>
      <c r="C61" s="18" t="s">
        <v>66</v>
      </c>
      <c r="D61" s="36"/>
      <c r="E61" s="19" t="e">
        <f>#REF!</f>
        <v>#REF!</v>
      </c>
    </row>
    <row r="62" spans="1:13" x14ac:dyDescent="0.25">
      <c r="A62" s="38">
        <v>6920</v>
      </c>
      <c r="B62" s="17">
        <v>10</v>
      </c>
      <c r="C62" s="18" t="s">
        <v>67</v>
      </c>
      <c r="D62" s="36"/>
      <c r="E62" s="19" t="e">
        <f>#REF!</f>
        <v>#REF!</v>
      </c>
    </row>
    <row r="63" spans="1:13" x14ac:dyDescent="0.25">
      <c r="A63" s="38">
        <v>6920</v>
      </c>
      <c r="B63" s="17">
        <v>11</v>
      </c>
      <c r="C63" s="18" t="s">
        <v>68</v>
      </c>
      <c r="D63" s="36"/>
      <c r="E63" s="19" t="e">
        <f>#REF!</f>
        <v>#REF!</v>
      </c>
    </row>
    <row r="64" spans="1:13" x14ac:dyDescent="0.25">
      <c r="A64" s="38">
        <v>7920</v>
      </c>
      <c r="B64" s="17">
        <v>12</v>
      </c>
      <c r="C64" s="18" t="s">
        <v>69</v>
      </c>
      <c r="D64" s="36"/>
      <c r="E64" s="19" t="e">
        <f>#REF!</f>
        <v>#REF!</v>
      </c>
    </row>
    <row r="65" spans="1:5" x14ac:dyDescent="0.25">
      <c r="A65" s="38">
        <v>7920</v>
      </c>
      <c r="B65" s="17">
        <v>13</v>
      </c>
      <c r="C65" s="18" t="s">
        <v>70</v>
      </c>
      <c r="D65" s="36"/>
      <c r="E65" s="19" t="e">
        <f>#REF!</f>
        <v>#REF!</v>
      </c>
    </row>
    <row r="66" spans="1:5" x14ac:dyDescent="0.25">
      <c r="A66" s="38">
        <v>7920</v>
      </c>
      <c r="B66" s="17">
        <v>14</v>
      </c>
      <c r="C66" s="18" t="s">
        <v>71</v>
      </c>
      <c r="D66" s="36"/>
      <c r="E66" s="19" t="e">
        <f>#REF!</f>
        <v>#REF!</v>
      </c>
    </row>
    <row r="67" spans="1:5" x14ac:dyDescent="0.25">
      <c r="A67" s="38">
        <v>5970</v>
      </c>
      <c r="B67" s="17">
        <v>15</v>
      </c>
      <c r="C67" s="18" t="s">
        <v>72</v>
      </c>
      <c r="D67" s="36"/>
      <c r="E67" s="19" t="e">
        <f>#REF!</f>
        <v>#REF!</v>
      </c>
    </row>
    <row r="68" spans="1:5" x14ac:dyDescent="0.25">
      <c r="A68" s="38">
        <v>5970</v>
      </c>
      <c r="B68" s="17">
        <v>16</v>
      </c>
      <c r="C68" s="18" t="s">
        <v>73</v>
      </c>
      <c r="D68" s="36"/>
      <c r="E68" s="19" t="e">
        <f>#REF!</f>
        <v>#REF!</v>
      </c>
    </row>
    <row r="69" spans="1:5" x14ac:dyDescent="0.25">
      <c r="A69" s="38">
        <v>3900</v>
      </c>
      <c r="B69" s="17">
        <v>17</v>
      </c>
      <c r="C69" s="18" t="s">
        <v>74</v>
      </c>
      <c r="D69" s="36"/>
      <c r="E69" s="19" t="e">
        <f>#REF!</f>
        <v>#REF!</v>
      </c>
    </row>
    <row r="70" spans="1:5" x14ac:dyDescent="0.25">
      <c r="A70" s="38">
        <v>4900</v>
      </c>
      <c r="B70" s="17">
        <v>18</v>
      </c>
      <c r="C70" s="18" t="s">
        <v>75</v>
      </c>
      <c r="D70" s="36"/>
      <c r="E70" s="19" t="e">
        <f>#REF!</f>
        <v>#REF!</v>
      </c>
    </row>
    <row r="71" spans="1:5" x14ac:dyDescent="0.25">
      <c r="A71" s="38">
        <v>3900</v>
      </c>
      <c r="B71" s="17">
        <v>19</v>
      </c>
      <c r="C71" s="18" t="s">
        <v>76</v>
      </c>
      <c r="D71" s="36"/>
      <c r="E71" s="19" t="e">
        <f>#REF!/5</f>
        <v>#REF!</v>
      </c>
    </row>
    <row r="72" spans="1:5" x14ac:dyDescent="0.25">
      <c r="A72" s="38">
        <v>4900</v>
      </c>
      <c r="B72" s="17">
        <v>20</v>
      </c>
      <c r="C72" s="18" t="s">
        <v>77</v>
      </c>
      <c r="D72" s="36"/>
      <c r="E72" s="19" t="e">
        <f>#REF!/5</f>
        <v>#REF!</v>
      </c>
    </row>
    <row r="73" spans="1:5" x14ac:dyDescent="0.25">
      <c r="A73" s="38">
        <v>7920</v>
      </c>
      <c r="B73" s="17">
        <v>21</v>
      </c>
      <c r="C73" s="18" t="s">
        <v>78</v>
      </c>
      <c r="D73" s="36"/>
      <c r="E73" s="19" t="e">
        <f>#REF!/5</f>
        <v>#REF!</v>
      </c>
    </row>
    <row r="74" spans="1:5" x14ac:dyDescent="0.25">
      <c r="A74" s="38">
        <v>7920</v>
      </c>
      <c r="B74" s="17">
        <v>22</v>
      </c>
      <c r="C74" s="18" t="s">
        <v>79</v>
      </c>
      <c r="D74" s="36"/>
      <c r="E74" s="19" t="e">
        <f>#REF!/5</f>
        <v>#REF!</v>
      </c>
    </row>
    <row r="75" spans="1:5" x14ac:dyDescent="0.25">
      <c r="A75" s="38">
        <v>7920</v>
      </c>
      <c r="B75" s="17">
        <v>23</v>
      </c>
      <c r="C75" s="18" t="s">
        <v>80</v>
      </c>
      <c r="D75" s="36"/>
      <c r="E75" s="19" t="e">
        <f>#REF!/5</f>
        <v>#REF!</v>
      </c>
    </row>
    <row r="76" spans="1:5" x14ac:dyDescent="0.25">
      <c r="A76" s="38">
        <v>3900</v>
      </c>
      <c r="B76" s="17">
        <v>24</v>
      </c>
      <c r="C76" s="18" t="s">
        <v>81</v>
      </c>
      <c r="D76" s="36"/>
      <c r="E76" s="19" t="e">
        <f>#REF!/11</f>
        <v>#REF!</v>
      </c>
    </row>
    <row r="77" spans="1:5" x14ac:dyDescent="0.25">
      <c r="A77" s="38">
        <v>3900</v>
      </c>
      <c r="B77" s="17">
        <v>25</v>
      </c>
      <c r="C77" s="18" t="s">
        <v>82</v>
      </c>
      <c r="D77" s="36"/>
      <c r="E77" s="19" t="e">
        <f>#REF!/11</f>
        <v>#REF!</v>
      </c>
    </row>
    <row r="78" spans="1:5" x14ac:dyDescent="0.25">
      <c r="A78" s="38">
        <v>4900</v>
      </c>
      <c r="B78" s="17">
        <v>26</v>
      </c>
      <c r="C78" s="18" t="s">
        <v>83</v>
      </c>
      <c r="D78" s="36"/>
      <c r="E78" s="19" t="e">
        <f>#REF!/11</f>
        <v>#REF!</v>
      </c>
    </row>
    <row r="79" spans="1:5" x14ac:dyDescent="0.25">
      <c r="A79" s="38">
        <v>4900</v>
      </c>
      <c r="B79" s="17">
        <v>27</v>
      </c>
      <c r="C79" s="18" t="s">
        <v>84</v>
      </c>
      <c r="D79" s="36"/>
      <c r="E79" s="19" t="e">
        <f>#REF!/11</f>
        <v>#REF!</v>
      </c>
    </row>
    <row r="80" spans="1:5" x14ac:dyDescent="0.25">
      <c r="A80" s="38">
        <v>5970</v>
      </c>
      <c r="B80" s="17">
        <v>28</v>
      </c>
      <c r="C80" s="18" t="s">
        <v>85</v>
      </c>
      <c r="D80" s="36"/>
      <c r="E80" s="19" t="e">
        <f>#REF!/11</f>
        <v>#REF!</v>
      </c>
    </row>
    <row r="81" spans="1:13" x14ac:dyDescent="0.25">
      <c r="A81" s="38">
        <v>5970</v>
      </c>
      <c r="B81" s="17">
        <v>29</v>
      </c>
      <c r="C81" s="18" t="s">
        <v>86</v>
      </c>
      <c r="D81" s="36"/>
      <c r="E81" s="19" t="e">
        <f>#REF!/11</f>
        <v>#REF!</v>
      </c>
    </row>
    <row r="82" spans="1:13" x14ac:dyDescent="0.25">
      <c r="A82" s="38">
        <v>5970</v>
      </c>
      <c r="B82" s="17">
        <v>30</v>
      </c>
      <c r="C82" s="18" t="s">
        <v>87</v>
      </c>
      <c r="D82" s="36"/>
      <c r="E82" s="19" t="e">
        <f>#REF!/11</f>
        <v>#REF!</v>
      </c>
    </row>
    <row r="83" spans="1:13" x14ac:dyDescent="0.25">
      <c r="A83" s="38">
        <v>6910</v>
      </c>
      <c r="B83" s="17">
        <v>31</v>
      </c>
      <c r="C83" s="18" t="s">
        <v>88</v>
      </c>
      <c r="D83" s="36"/>
      <c r="E83" s="19" t="e">
        <f>#REF!/11</f>
        <v>#REF!</v>
      </c>
    </row>
    <row r="84" spans="1:13" x14ac:dyDescent="0.25">
      <c r="A84" s="38">
        <v>6920</v>
      </c>
      <c r="B84" s="17">
        <v>32</v>
      </c>
      <c r="C84" s="18" t="s">
        <v>89</v>
      </c>
      <c r="D84" s="36"/>
      <c r="E84" s="19" t="e">
        <f>#REF!/11</f>
        <v>#REF!</v>
      </c>
    </row>
    <row r="85" spans="1:13" x14ac:dyDescent="0.25">
      <c r="A85" s="38">
        <v>6920</v>
      </c>
      <c r="B85" s="17">
        <v>33</v>
      </c>
      <c r="C85" s="18" t="s">
        <v>90</v>
      </c>
      <c r="D85" s="36"/>
      <c r="E85" s="19" t="e">
        <f>#REF!/11</f>
        <v>#REF!</v>
      </c>
    </row>
    <row r="86" spans="1:13" x14ac:dyDescent="0.25">
      <c r="A86" s="38">
        <v>6920</v>
      </c>
      <c r="B86" s="17">
        <v>34</v>
      </c>
      <c r="C86" s="18" t="s">
        <v>91</v>
      </c>
      <c r="D86" s="36"/>
      <c r="E86" s="19" t="e">
        <f>#REF!/11</f>
        <v>#REF!</v>
      </c>
    </row>
    <row r="87" spans="1:13" x14ac:dyDescent="0.25">
      <c r="A87" s="38"/>
      <c r="B87" s="17"/>
      <c r="C87" s="18"/>
      <c r="D87" s="36"/>
      <c r="E87" s="19"/>
    </row>
    <row r="88" spans="1:13" x14ac:dyDescent="0.25">
      <c r="A88" s="17"/>
      <c r="B88" s="17"/>
      <c r="C88" s="18"/>
      <c r="D88" s="8"/>
      <c r="E88" s="19"/>
    </row>
    <row r="89" spans="1:13" x14ac:dyDescent="0.25">
      <c r="A89" s="6"/>
      <c r="B89" s="6"/>
      <c r="C89" s="7" t="s">
        <v>92</v>
      </c>
      <c r="D89" s="8"/>
      <c r="E89" s="16" t="e">
        <f>SUM(E90:E97)</f>
        <v>#REF!</v>
      </c>
      <c r="K89" s="41" t="e">
        <f>#REF!</f>
        <v>#REF!</v>
      </c>
      <c r="L89" s="41" t="e">
        <f>#REF!</f>
        <v>#REF!</v>
      </c>
      <c r="M89" s="41" t="e">
        <f>L89+K89</f>
        <v>#REF!</v>
      </c>
    </row>
    <row r="90" spans="1:13" x14ac:dyDescent="0.25">
      <c r="A90" s="38">
        <v>5320</v>
      </c>
      <c r="B90" s="17">
        <v>1</v>
      </c>
      <c r="C90" s="18" t="s">
        <v>93</v>
      </c>
      <c r="D90" s="8"/>
      <c r="E90" s="19" t="e">
        <f>#REF!</f>
        <v>#REF!</v>
      </c>
      <c r="F90" s="35" t="e">
        <f>#REF!</f>
        <v>#REF!</v>
      </c>
      <c r="G90" s="37" t="e">
        <f t="shared" ref="G90:G97" si="2">E90/F90</f>
        <v>#REF!</v>
      </c>
      <c r="H90" t="s">
        <v>94</v>
      </c>
    </row>
    <row r="91" spans="1:13" x14ac:dyDescent="0.25">
      <c r="A91" s="38">
        <v>5320</v>
      </c>
      <c r="B91" s="17">
        <v>2</v>
      </c>
      <c r="C91" s="18" t="s">
        <v>95</v>
      </c>
      <c r="D91" s="8"/>
      <c r="E91" s="19" t="e">
        <f>#REF!</f>
        <v>#REF!</v>
      </c>
      <c r="F91" t="e">
        <f>#REF!</f>
        <v>#REF!</v>
      </c>
      <c r="G91" s="37" t="e">
        <f t="shared" si="2"/>
        <v>#REF!</v>
      </c>
      <c r="H91" t="s">
        <v>94</v>
      </c>
    </row>
    <row r="92" spans="1:13" x14ac:dyDescent="0.25">
      <c r="A92" s="38">
        <v>5320</v>
      </c>
      <c r="B92" s="17">
        <v>3</v>
      </c>
      <c r="C92" s="18" t="s">
        <v>96</v>
      </c>
      <c r="D92" s="8"/>
      <c r="E92" s="19" t="e">
        <f>#REF!</f>
        <v>#REF!</v>
      </c>
      <c r="F92" t="e">
        <f>#REF!</f>
        <v>#REF!</v>
      </c>
      <c r="G92" s="37" t="e">
        <f t="shared" si="2"/>
        <v>#REF!</v>
      </c>
      <c r="H92" t="s">
        <v>94</v>
      </c>
    </row>
    <row r="93" spans="1:13" x14ac:dyDescent="0.25">
      <c r="A93" s="38">
        <v>5320</v>
      </c>
      <c r="B93" s="17">
        <v>4</v>
      </c>
      <c r="C93" s="18" t="s">
        <v>97</v>
      </c>
      <c r="D93" s="8"/>
      <c r="E93" s="19" t="e">
        <f>#REF!</f>
        <v>#REF!</v>
      </c>
      <c r="F93" t="e">
        <f>#REF!</f>
        <v>#REF!</v>
      </c>
      <c r="G93" s="37" t="e">
        <f t="shared" si="2"/>
        <v>#REF!</v>
      </c>
      <c r="H93" t="s">
        <v>94</v>
      </c>
    </row>
    <row r="94" spans="1:13" x14ac:dyDescent="0.25">
      <c r="A94" s="38">
        <v>5320</v>
      </c>
      <c r="B94" s="17">
        <v>5</v>
      </c>
      <c r="C94" s="18" t="s">
        <v>98</v>
      </c>
      <c r="D94" s="8"/>
      <c r="E94" s="19" t="e">
        <f>#REF!</f>
        <v>#REF!</v>
      </c>
      <c r="F94" t="e">
        <f>#REF!</f>
        <v>#REF!</v>
      </c>
      <c r="G94" s="37" t="e">
        <f t="shared" si="2"/>
        <v>#REF!</v>
      </c>
      <c r="H94" t="s">
        <v>94</v>
      </c>
    </row>
    <row r="95" spans="1:13" x14ac:dyDescent="0.25">
      <c r="A95" s="38">
        <v>5320</v>
      </c>
      <c r="B95" s="17">
        <v>6</v>
      </c>
      <c r="C95" s="18" t="s">
        <v>99</v>
      </c>
      <c r="D95" s="8"/>
      <c r="E95" s="19" t="e">
        <f>#REF!</f>
        <v>#REF!</v>
      </c>
      <c r="F95" t="e">
        <f>#REF!</f>
        <v>#REF!</v>
      </c>
      <c r="G95" s="37" t="e">
        <f t="shared" si="2"/>
        <v>#REF!</v>
      </c>
      <c r="H95" t="s">
        <v>94</v>
      </c>
    </row>
    <row r="96" spans="1:13" x14ac:dyDescent="0.25">
      <c r="A96" s="38">
        <v>5320</v>
      </c>
      <c r="B96" s="17">
        <v>7</v>
      </c>
      <c r="C96" s="18" t="s">
        <v>100</v>
      </c>
      <c r="D96" s="8"/>
      <c r="E96" s="19" t="e">
        <f>#REF!</f>
        <v>#REF!</v>
      </c>
      <c r="F96" t="e">
        <f>#REF!</f>
        <v>#REF!</v>
      </c>
      <c r="G96" s="37" t="e">
        <f t="shared" si="2"/>
        <v>#REF!</v>
      </c>
      <c r="H96" t="s">
        <v>94</v>
      </c>
    </row>
    <row r="97" spans="1:13" x14ac:dyDescent="0.25">
      <c r="A97" s="38">
        <v>5320</v>
      </c>
      <c r="B97" s="17">
        <v>8</v>
      </c>
      <c r="C97" s="18" t="s">
        <v>101</v>
      </c>
      <c r="D97" s="8"/>
      <c r="E97" s="19" t="e">
        <f>#REF!</f>
        <v>#REF!</v>
      </c>
      <c r="F97" t="e">
        <f>#REF!</f>
        <v>#REF!</v>
      </c>
      <c r="G97" s="37" t="e">
        <f t="shared" si="2"/>
        <v>#REF!</v>
      </c>
      <c r="H97" t="s">
        <v>94</v>
      </c>
    </row>
    <row r="98" spans="1:13" x14ac:dyDescent="0.25">
      <c r="A98" s="17"/>
      <c r="B98" s="17"/>
      <c r="C98" s="18"/>
      <c r="D98" s="8"/>
      <c r="E98" s="19"/>
    </row>
    <row r="99" spans="1:13" x14ac:dyDescent="0.25">
      <c r="A99" s="6"/>
      <c r="B99" s="6"/>
      <c r="C99" s="7" t="s">
        <v>102</v>
      </c>
      <c r="D99" s="8"/>
      <c r="E99" s="16" t="e">
        <f>SUM(E100:E110)</f>
        <v>#REF!</v>
      </c>
      <c r="K99" s="41" t="e">
        <f>#REF!</f>
        <v>#REF!</v>
      </c>
      <c r="L99" s="41" t="e">
        <f>#REF!</f>
        <v>#REF!</v>
      </c>
      <c r="M99" s="41" t="e">
        <f>L99+K99</f>
        <v>#REF!</v>
      </c>
    </row>
    <row r="100" spans="1:13" x14ac:dyDescent="0.25">
      <c r="A100" s="38">
        <v>5110</v>
      </c>
      <c r="B100" s="17">
        <v>1</v>
      </c>
      <c r="C100" s="18" t="s">
        <v>59</v>
      </c>
      <c r="D100" s="8"/>
      <c r="E100" s="19" t="e">
        <f>#REF!</f>
        <v>#REF!</v>
      </c>
    </row>
    <row r="101" spans="1:13" x14ac:dyDescent="0.25">
      <c r="A101" s="38">
        <v>5130</v>
      </c>
      <c r="B101" s="17">
        <v>2</v>
      </c>
      <c r="C101" s="18" t="s">
        <v>47</v>
      </c>
      <c r="D101" s="8"/>
      <c r="E101" s="19" t="e">
        <f>#REF!</f>
        <v>#REF!</v>
      </c>
    </row>
    <row r="102" spans="1:13" x14ac:dyDescent="0.25">
      <c r="A102" s="38">
        <v>5130</v>
      </c>
      <c r="B102" s="17">
        <v>3</v>
      </c>
      <c r="C102" s="18" t="s">
        <v>60</v>
      </c>
      <c r="D102" s="8"/>
      <c r="E102" s="19" t="e">
        <f>#REF!</f>
        <v>#REF!</v>
      </c>
    </row>
    <row r="103" spans="1:13" x14ac:dyDescent="0.25">
      <c r="A103" s="38">
        <v>5130</v>
      </c>
      <c r="B103" s="17">
        <v>4</v>
      </c>
      <c r="C103" s="18" t="s">
        <v>61</v>
      </c>
      <c r="D103" s="8"/>
      <c r="E103" s="19" t="e">
        <f>#REF!</f>
        <v>#REF!</v>
      </c>
    </row>
    <row r="104" spans="1:13" x14ac:dyDescent="0.25">
      <c r="A104" s="38">
        <v>5120</v>
      </c>
      <c r="B104" s="17">
        <v>5</v>
      </c>
      <c r="C104" s="18" t="s">
        <v>103</v>
      </c>
      <c r="D104" s="8"/>
      <c r="E104" s="19" t="e">
        <f>#REF!</f>
        <v>#REF!</v>
      </c>
      <c r="F104" t="s">
        <v>104</v>
      </c>
      <c r="H104" t="s">
        <v>94</v>
      </c>
    </row>
    <row r="105" spans="1:13" x14ac:dyDescent="0.25">
      <c r="A105" s="38">
        <v>5120</v>
      </c>
      <c r="B105" s="17">
        <v>6</v>
      </c>
      <c r="C105" s="18" t="s">
        <v>105</v>
      </c>
      <c r="D105" s="8"/>
      <c r="E105" s="19" t="e">
        <f>#REF!</f>
        <v>#REF!</v>
      </c>
      <c r="F105" t="s">
        <v>106</v>
      </c>
      <c r="H105" t="s">
        <v>94</v>
      </c>
    </row>
    <row r="106" spans="1:13" x14ac:dyDescent="0.25">
      <c r="A106" s="38">
        <v>5120</v>
      </c>
      <c r="B106" s="17">
        <v>7</v>
      </c>
      <c r="C106" s="18" t="s">
        <v>107</v>
      </c>
      <c r="D106" s="8"/>
      <c r="E106" s="19" t="e">
        <f>#REF!</f>
        <v>#REF!</v>
      </c>
      <c r="F106" t="s">
        <v>108</v>
      </c>
      <c r="H106" t="s">
        <v>94</v>
      </c>
    </row>
    <row r="107" spans="1:13" x14ac:dyDescent="0.25">
      <c r="A107" s="38">
        <v>5120</v>
      </c>
      <c r="B107" s="17">
        <v>8</v>
      </c>
      <c r="C107" s="18" t="s">
        <v>109</v>
      </c>
      <c r="D107" s="8"/>
      <c r="E107" s="19" t="e">
        <f>#REF!</f>
        <v>#REF!</v>
      </c>
      <c r="F107" t="s">
        <v>110</v>
      </c>
      <c r="H107" t="s">
        <v>94</v>
      </c>
    </row>
    <row r="108" spans="1:13" x14ac:dyDescent="0.25">
      <c r="A108" s="38">
        <v>5120</v>
      </c>
      <c r="B108" s="17">
        <v>9</v>
      </c>
      <c r="C108" s="18" t="s">
        <v>111</v>
      </c>
      <c r="D108" s="8"/>
      <c r="E108" s="19" t="e">
        <f>#REF!</f>
        <v>#REF!</v>
      </c>
      <c r="F108" t="s">
        <v>112</v>
      </c>
      <c r="H108" t="s">
        <v>94</v>
      </c>
    </row>
    <row r="109" spans="1:13" x14ac:dyDescent="0.25">
      <c r="A109" s="38">
        <v>5120</v>
      </c>
      <c r="B109" s="17">
        <v>10</v>
      </c>
      <c r="C109" s="18" t="s">
        <v>113</v>
      </c>
      <c r="D109" s="8"/>
      <c r="E109" s="19" t="e">
        <f>#REF!</f>
        <v>#REF!</v>
      </c>
      <c r="F109" t="s">
        <v>114</v>
      </c>
      <c r="H109" t="s">
        <v>94</v>
      </c>
    </row>
    <row r="110" spans="1:13" x14ac:dyDescent="0.25">
      <c r="A110" s="38">
        <v>5120</v>
      </c>
      <c r="B110" s="17">
        <v>11</v>
      </c>
      <c r="C110" s="18" t="s">
        <v>115</v>
      </c>
      <c r="D110" s="8"/>
      <c r="E110" s="19" t="e">
        <f>#REF!</f>
        <v>#REF!</v>
      </c>
      <c r="F110" t="s">
        <v>116</v>
      </c>
      <c r="G110" t="s">
        <v>117</v>
      </c>
      <c r="H110" t="s">
        <v>94</v>
      </c>
    </row>
    <row r="111" spans="1:13" ht="15.75" thickBot="1" x14ac:dyDescent="0.3">
      <c r="A111" s="17"/>
      <c r="B111" s="17"/>
      <c r="C111" s="18"/>
      <c r="D111" s="8"/>
      <c r="E111" s="19"/>
      <c r="K111" s="41"/>
      <c r="L111" s="41"/>
      <c r="M111" s="41"/>
    </row>
    <row r="112" spans="1:13" ht="16.5" thickTop="1" thickBot="1" x14ac:dyDescent="0.3">
      <c r="A112" s="20"/>
      <c r="B112" s="20"/>
      <c r="C112" s="21" t="s">
        <v>118</v>
      </c>
      <c r="D112" s="22" t="s">
        <v>119</v>
      </c>
      <c r="E112" s="23" t="e">
        <f>E99+E89+E52+E12+E8</f>
        <v>#REF!</v>
      </c>
      <c r="K112" s="41" t="e">
        <f>#REF!</f>
        <v>#REF!</v>
      </c>
      <c r="L112" s="41" t="e">
        <f>#REF!</f>
        <v>#REF!</v>
      </c>
      <c r="M112" s="41" t="e">
        <f>L112+K112</f>
        <v>#REF!</v>
      </c>
    </row>
  </sheetData>
  <mergeCells count="2">
    <mergeCell ref="B6:E6"/>
    <mergeCell ref="E3:E5"/>
  </mergeCells>
  <pageMargins left="0.25" right="0.25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30AF-E874-4FE0-8966-022AFAD80552}">
  <sheetPr>
    <tabColor rgb="FFFF0000"/>
  </sheetPr>
  <dimension ref="A1"/>
  <sheetViews>
    <sheetView workbookViewId="0">
      <selection activeCell="O11" sqref="O11"/>
    </sheetView>
  </sheetViews>
  <sheetFormatPr baseColWidth="10" defaultColWidth="11.42578125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7713E-E05F-45A1-95BA-2F0960542F92}">
  <sheetPr>
    <tabColor theme="9"/>
  </sheetPr>
  <dimension ref="A1:I48"/>
  <sheetViews>
    <sheetView zoomScaleNormal="100" zoomScaleSheetLayoutView="100" workbookViewId="0">
      <selection activeCell="C13" sqref="C13:I13"/>
    </sheetView>
  </sheetViews>
  <sheetFormatPr baseColWidth="10" defaultColWidth="9.140625" defaultRowHeight="15" x14ac:dyDescent="0.25"/>
  <cols>
    <col min="1" max="1" width="0.7109375" style="54" customWidth="1"/>
    <col min="2" max="2" width="102.85546875" style="55" customWidth="1"/>
    <col min="3" max="3" width="2" style="54" bestFit="1" customWidth="1"/>
    <col min="4" max="4" width="13.28515625" style="54" bestFit="1" customWidth="1"/>
    <col min="5" max="5" width="30.42578125" style="54" customWidth="1"/>
    <col min="6" max="6" width="25" style="54" bestFit="1" customWidth="1"/>
    <col min="7" max="7" width="12.5703125" style="54" bestFit="1" customWidth="1"/>
    <col min="8" max="8" width="22.28515625" style="54" customWidth="1"/>
    <col min="9" max="9" width="12.140625" style="43" bestFit="1" customWidth="1"/>
    <col min="10" max="10" width="31.7109375" style="43" bestFit="1" customWidth="1"/>
    <col min="11" max="11" width="40" style="43" bestFit="1" customWidth="1"/>
    <col min="12" max="12" width="59.140625" style="43" bestFit="1" customWidth="1"/>
    <col min="13" max="13" width="45.7109375" style="43" bestFit="1" customWidth="1"/>
    <col min="14" max="16384" width="9.140625" style="43"/>
  </cols>
  <sheetData>
    <row r="1" spans="1:9" s="48" customFormat="1" ht="23.25" customHeight="1" x14ac:dyDescent="0.25">
      <c r="A1" s="44"/>
      <c r="B1" s="59"/>
      <c r="E1" s="60"/>
      <c r="F1" s="46"/>
      <c r="G1" s="46"/>
      <c r="H1" s="46"/>
    </row>
    <row r="2" spans="1:9" s="48" customFormat="1" ht="18.75" x14ac:dyDescent="0.25">
      <c r="A2" s="44"/>
      <c r="B2" s="59"/>
      <c r="E2" s="60"/>
      <c r="F2" s="46"/>
      <c r="G2" s="46"/>
      <c r="H2" s="46"/>
    </row>
    <row r="3" spans="1:9" s="50" customFormat="1" ht="4.5" customHeight="1" x14ac:dyDescent="0.25">
      <c r="A3" s="44"/>
      <c r="B3" s="59"/>
      <c r="C3" s="48"/>
      <c r="D3" s="48"/>
      <c r="E3" s="60"/>
      <c r="F3" s="47"/>
      <c r="G3" s="47"/>
      <c r="H3" s="47"/>
      <c r="I3" s="51"/>
    </row>
    <row r="4" spans="1:9" s="50" customFormat="1" x14ac:dyDescent="0.25">
      <c r="A4" s="49"/>
      <c r="B4" s="61"/>
      <c r="C4" s="48"/>
      <c r="D4" s="60"/>
      <c r="E4" s="60"/>
      <c r="F4" s="47"/>
      <c r="G4" s="47"/>
      <c r="H4" s="47"/>
      <c r="I4" s="51"/>
    </row>
    <row r="5" spans="1:9" s="50" customFormat="1" ht="15.75" customHeight="1" thickBot="1" x14ac:dyDescent="0.3">
      <c r="D5" s="60"/>
      <c r="E5" s="60"/>
      <c r="F5" s="47"/>
      <c r="G5" s="47"/>
      <c r="H5" s="47"/>
      <c r="I5" s="51"/>
    </row>
    <row r="6" spans="1:9" s="50" customFormat="1" ht="15.75" thickBot="1" x14ac:dyDescent="0.3">
      <c r="B6" s="52" t="s">
        <v>120</v>
      </c>
      <c r="C6" s="124" t="s">
        <v>308</v>
      </c>
      <c r="D6" s="162"/>
      <c r="E6" s="163"/>
      <c r="F6" s="47"/>
      <c r="G6" s="47"/>
      <c r="H6" s="47"/>
      <c r="I6" s="51"/>
    </row>
    <row r="7" spans="1:9" s="50" customFormat="1" ht="15.75" customHeight="1" thickBot="1" x14ac:dyDescent="0.3">
      <c r="B7" s="65" t="s">
        <v>121</v>
      </c>
      <c r="C7" s="124" t="s">
        <v>174</v>
      </c>
      <c r="D7" s="162"/>
      <c r="E7" s="163"/>
      <c r="F7" s="47"/>
      <c r="G7" s="47"/>
      <c r="H7" s="47"/>
      <c r="I7" s="51"/>
    </row>
    <row r="8" spans="1:9" ht="15.75" thickBot="1" x14ac:dyDescent="0.3">
      <c r="A8" s="50"/>
      <c r="B8" s="53" t="s">
        <v>122</v>
      </c>
      <c r="C8" s="202"/>
      <c r="D8" s="203"/>
      <c r="E8" s="204"/>
      <c r="F8" s="46"/>
      <c r="G8" s="46"/>
      <c r="H8" s="46"/>
      <c r="I8" s="50"/>
    </row>
    <row r="9" spans="1:9" ht="15.75" thickBot="1" x14ac:dyDescent="0.3">
      <c r="B9" s="45"/>
      <c r="C9" s="46"/>
      <c r="D9" s="46"/>
      <c r="E9" s="46"/>
      <c r="F9" s="46"/>
      <c r="G9" s="46"/>
      <c r="H9" s="46"/>
      <c r="I9" s="50"/>
    </row>
    <row r="10" spans="1:9" ht="16.5" thickBot="1" x14ac:dyDescent="0.3">
      <c r="B10" s="64" t="s">
        <v>123</v>
      </c>
      <c r="C10" s="213" t="s">
        <v>124</v>
      </c>
      <c r="D10" s="213"/>
      <c r="E10" s="213"/>
      <c r="F10" s="213"/>
      <c r="G10" s="213"/>
      <c r="H10" s="213"/>
      <c r="I10" s="214"/>
    </row>
    <row r="11" spans="1:9" ht="15.75" x14ac:dyDescent="0.25">
      <c r="B11" s="63" t="s">
        <v>125</v>
      </c>
      <c r="C11" s="205"/>
      <c r="D11" s="205"/>
      <c r="E11" s="205"/>
      <c r="F11" s="205"/>
      <c r="G11" s="205"/>
      <c r="H11" s="205"/>
      <c r="I11" s="206"/>
    </row>
    <row r="12" spans="1:9" ht="27" customHeight="1" x14ac:dyDescent="0.25">
      <c r="B12" s="56" t="s">
        <v>126</v>
      </c>
      <c r="C12" s="186"/>
      <c r="D12" s="187"/>
      <c r="E12" s="187"/>
      <c r="F12" s="187"/>
      <c r="G12" s="187"/>
      <c r="H12" s="187"/>
      <c r="I12" s="188"/>
    </row>
    <row r="13" spans="1:9" ht="28.5" customHeight="1" x14ac:dyDescent="0.25">
      <c r="B13" s="56" t="s">
        <v>127</v>
      </c>
      <c r="C13" s="186"/>
      <c r="D13" s="187"/>
      <c r="E13" s="187"/>
      <c r="F13" s="187"/>
      <c r="G13" s="187"/>
      <c r="H13" s="187"/>
      <c r="I13" s="188"/>
    </row>
    <row r="14" spans="1:9" ht="15.75" x14ac:dyDescent="0.25">
      <c r="B14" s="56" t="s">
        <v>128</v>
      </c>
      <c r="C14" s="186"/>
      <c r="D14" s="187"/>
      <c r="E14" s="187"/>
      <c r="F14" s="187"/>
      <c r="G14" s="187"/>
      <c r="H14" s="187"/>
      <c r="I14" s="188"/>
    </row>
    <row r="15" spans="1:9" ht="15.75" x14ac:dyDescent="0.25">
      <c r="B15" s="56" t="s">
        <v>129</v>
      </c>
      <c r="C15" s="186"/>
      <c r="D15" s="187"/>
      <c r="E15" s="187"/>
      <c r="F15" s="187"/>
      <c r="G15" s="187"/>
      <c r="H15" s="187"/>
      <c r="I15" s="188"/>
    </row>
    <row r="16" spans="1:9" ht="15.75" x14ac:dyDescent="0.25">
      <c r="B16" s="56" t="s">
        <v>130</v>
      </c>
      <c r="C16" s="186"/>
      <c r="D16" s="187"/>
      <c r="E16" s="187"/>
      <c r="F16" s="187"/>
      <c r="G16" s="187"/>
      <c r="H16" s="187"/>
      <c r="I16" s="188"/>
    </row>
    <row r="17" spans="2:9" ht="15.75" x14ac:dyDescent="0.25">
      <c r="B17" s="56" t="s">
        <v>131</v>
      </c>
      <c r="C17" s="186"/>
      <c r="D17" s="187"/>
      <c r="E17" s="187"/>
      <c r="F17" s="187"/>
      <c r="G17" s="187"/>
      <c r="H17" s="187"/>
      <c r="I17" s="188"/>
    </row>
    <row r="18" spans="2:9" ht="15.75" x14ac:dyDescent="0.25">
      <c r="B18" s="56" t="s">
        <v>132</v>
      </c>
      <c r="C18" s="186"/>
      <c r="D18" s="187"/>
      <c r="E18" s="187"/>
      <c r="F18" s="187"/>
      <c r="G18" s="187"/>
      <c r="H18" s="187"/>
      <c r="I18" s="188"/>
    </row>
    <row r="19" spans="2:9" ht="15.75" x14ac:dyDescent="0.25">
      <c r="B19" s="56" t="s">
        <v>133</v>
      </c>
      <c r="C19" s="186"/>
      <c r="D19" s="187"/>
      <c r="E19" s="187"/>
      <c r="F19" s="187"/>
      <c r="G19" s="187"/>
      <c r="H19" s="187"/>
      <c r="I19" s="188"/>
    </row>
    <row r="20" spans="2:9" ht="15.75" x14ac:dyDescent="0.25">
      <c r="B20" s="207" t="s">
        <v>134</v>
      </c>
      <c r="C20" s="120">
        <v>1</v>
      </c>
      <c r="D20" s="111" t="s">
        <v>135</v>
      </c>
      <c r="E20" s="189"/>
      <c r="F20" s="190"/>
      <c r="G20" s="190"/>
      <c r="H20" s="190"/>
      <c r="I20" s="191"/>
    </row>
    <row r="21" spans="2:9" ht="15.75" x14ac:dyDescent="0.25">
      <c r="B21" s="208"/>
      <c r="C21" s="121">
        <v>2</v>
      </c>
      <c r="D21" s="112" t="s">
        <v>136</v>
      </c>
      <c r="E21" s="192"/>
      <c r="F21" s="192"/>
      <c r="G21" s="192"/>
      <c r="H21" s="192"/>
      <c r="I21" s="193"/>
    </row>
    <row r="22" spans="2:9" ht="15.75" x14ac:dyDescent="0.25">
      <c r="B22" s="208"/>
      <c r="C22" s="121">
        <v>3</v>
      </c>
      <c r="D22" s="113" t="s">
        <v>137</v>
      </c>
      <c r="E22" s="194"/>
      <c r="F22" s="195"/>
      <c r="G22" s="195"/>
      <c r="H22" s="195"/>
      <c r="I22" s="196"/>
    </row>
    <row r="23" spans="2:9" ht="15.75" x14ac:dyDescent="0.25">
      <c r="B23" s="208"/>
      <c r="C23" s="121">
        <v>4</v>
      </c>
      <c r="D23" s="114" t="s">
        <v>138</v>
      </c>
      <c r="E23" s="197"/>
      <c r="F23" s="198"/>
      <c r="G23" s="198"/>
      <c r="H23" s="198"/>
      <c r="I23" s="199"/>
    </row>
    <row r="24" spans="2:9" ht="15.75" x14ac:dyDescent="0.25">
      <c r="B24" s="208"/>
      <c r="C24" s="121">
        <v>1</v>
      </c>
      <c r="D24" s="111" t="s">
        <v>135</v>
      </c>
      <c r="E24" s="189"/>
      <c r="F24" s="190"/>
      <c r="G24" s="190"/>
      <c r="H24" s="190"/>
      <c r="I24" s="191"/>
    </row>
    <row r="25" spans="2:9" ht="15.75" x14ac:dyDescent="0.25">
      <c r="B25" s="208"/>
      <c r="C25" s="121">
        <v>2</v>
      </c>
      <c r="D25" s="115" t="s">
        <v>136</v>
      </c>
      <c r="E25" s="194"/>
      <c r="F25" s="195"/>
      <c r="G25" s="195"/>
      <c r="H25" s="195"/>
      <c r="I25" s="196"/>
    </row>
    <row r="26" spans="2:9" ht="15.75" x14ac:dyDescent="0.25">
      <c r="B26" s="208"/>
      <c r="C26" s="121">
        <v>3</v>
      </c>
      <c r="D26" s="113" t="s">
        <v>137</v>
      </c>
      <c r="E26" s="194"/>
      <c r="F26" s="195"/>
      <c r="G26" s="195"/>
      <c r="H26" s="195"/>
      <c r="I26" s="196"/>
    </row>
    <row r="27" spans="2:9" ht="15.75" x14ac:dyDescent="0.25">
      <c r="B27" s="208"/>
      <c r="C27" s="121">
        <v>4</v>
      </c>
      <c r="D27" s="114" t="s">
        <v>138</v>
      </c>
      <c r="E27" s="197"/>
      <c r="F27" s="198"/>
      <c r="G27" s="198"/>
      <c r="H27" s="198"/>
      <c r="I27" s="199"/>
    </row>
    <row r="28" spans="2:9" ht="15.75" x14ac:dyDescent="0.25">
      <c r="B28" s="208"/>
      <c r="C28" s="121">
        <v>1</v>
      </c>
      <c r="D28" s="116" t="s">
        <v>135</v>
      </c>
      <c r="E28" s="190"/>
      <c r="F28" s="190"/>
      <c r="G28" s="190"/>
      <c r="H28" s="190"/>
      <c r="I28" s="191"/>
    </row>
    <row r="29" spans="2:9" ht="15.75" x14ac:dyDescent="0.25">
      <c r="B29" s="208"/>
      <c r="C29" s="121">
        <v>2</v>
      </c>
      <c r="D29" s="117" t="s">
        <v>136</v>
      </c>
      <c r="E29" s="194"/>
      <c r="F29" s="195"/>
      <c r="G29" s="195"/>
      <c r="H29" s="195"/>
      <c r="I29" s="196"/>
    </row>
    <row r="30" spans="2:9" ht="15.75" x14ac:dyDescent="0.25">
      <c r="B30" s="208"/>
      <c r="C30" s="121">
        <v>3</v>
      </c>
      <c r="D30" s="118" t="s">
        <v>137</v>
      </c>
      <c r="E30" s="194"/>
      <c r="F30" s="195"/>
      <c r="G30" s="195"/>
      <c r="H30" s="195"/>
      <c r="I30" s="196"/>
    </row>
    <row r="31" spans="2:9" ht="15.75" x14ac:dyDescent="0.25">
      <c r="B31" s="209"/>
      <c r="C31" s="122">
        <v>4</v>
      </c>
      <c r="D31" s="119" t="s">
        <v>138</v>
      </c>
      <c r="E31" s="198"/>
      <c r="F31" s="198"/>
      <c r="G31" s="198"/>
      <c r="H31" s="198"/>
      <c r="I31" s="199"/>
    </row>
    <row r="32" spans="2:9" ht="15.75" x14ac:dyDescent="0.25">
      <c r="B32" s="210" t="s">
        <v>139</v>
      </c>
      <c r="C32" s="54">
        <v>1</v>
      </c>
      <c r="D32" s="110" t="s">
        <v>135</v>
      </c>
      <c r="E32" s="200"/>
      <c r="F32" s="200"/>
      <c r="G32" s="200"/>
      <c r="H32" s="200"/>
      <c r="I32" s="201"/>
    </row>
    <row r="33" spans="2:9" ht="15.75" x14ac:dyDescent="0.25">
      <c r="B33" s="211"/>
      <c r="C33" s="54">
        <v>2</v>
      </c>
      <c r="D33" s="108" t="s">
        <v>136</v>
      </c>
      <c r="E33" s="192"/>
      <c r="F33" s="192"/>
      <c r="G33" s="192"/>
      <c r="H33" s="192"/>
      <c r="I33" s="193"/>
    </row>
    <row r="34" spans="2:9" ht="15.75" x14ac:dyDescent="0.25">
      <c r="B34" s="211"/>
      <c r="C34" s="54">
        <v>3</v>
      </c>
      <c r="D34" s="104" t="s">
        <v>137</v>
      </c>
      <c r="E34" s="192"/>
      <c r="F34" s="192"/>
      <c r="G34" s="192"/>
      <c r="H34" s="192"/>
      <c r="I34" s="193"/>
    </row>
    <row r="35" spans="2:9" ht="15.75" x14ac:dyDescent="0.25">
      <c r="B35" s="211"/>
      <c r="C35" s="54">
        <v>4</v>
      </c>
      <c r="D35" s="106" t="s">
        <v>138</v>
      </c>
      <c r="E35" s="197"/>
      <c r="F35" s="198"/>
      <c r="G35" s="198"/>
      <c r="H35" s="198"/>
      <c r="I35" s="199"/>
    </row>
    <row r="36" spans="2:9" ht="15.75" x14ac:dyDescent="0.25">
      <c r="B36" s="211"/>
      <c r="C36" s="54">
        <v>1</v>
      </c>
      <c r="D36" s="103" t="s">
        <v>135</v>
      </c>
      <c r="E36" s="189"/>
      <c r="F36" s="190"/>
      <c r="G36" s="190"/>
      <c r="H36" s="190"/>
      <c r="I36" s="191"/>
    </row>
    <row r="37" spans="2:9" ht="15.75" x14ac:dyDescent="0.25">
      <c r="B37" s="211"/>
      <c r="C37" s="54">
        <v>2</v>
      </c>
      <c r="D37" s="105" t="s">
        <v>136</v>
      </c>
      <c r="E37" s="194"/>
      <c r="F37" s="195"/>
      <c r="G37" s="195"/>
      <c r="H37" s="195"/>
      <c r="I37" s="196"/>
    </row>
    <row r="38" spans="2:9" ht="15.75" x14ac:dyDescent="0.25">
      <c r="B38" s="211"/>
      <c r="C38" s="54">
        <v>3</v>
      </c>
      <c r="D38" s="108" t="s">
        <v>137</v>
      </c>
      <c r="E38" s="192"/>
      <c r="F38" s="192"/>
      <c r="G38" s="192"/>
      <c r="H38" s="192"/>
      <c r="I38" s="193"/>
    </row>
    <row r="39" spans="2:9" ht="15.75" x14ac:dyDescent="0.25">
      <c r="B39" s="211"/>
      <c r="C39" s="54">
        <v>4</v>
      </c>
      <c r="D39" s="107" t="s">
        <v>138</v>
      </c>
      <c r="E39" s="198"/>
      <c r="F39" s="198"/>
      <c r="G39" s="198"/>
      <c r="H39" s="198"/>
      <c r="I39" s="199"/>
    </row>
    <row r="40" spans="2:9" ht="15.75" x14ac:dyDescent="0.25">
      <c r="B40" s="211"/>
      <c r="C40" s="54">
        <v>1</v>
      </c>
      <c r="D40" s="103" t="s">
        <v>135</v>
      </c>
      <c r="E40" s="189"/>
      <c r="F40" s="190"/>
      <c r="G40" s="190"/>
      <c r="H40" s="190"/>
      <c r="I40" s="191"/>
    </row>
    <row r="41" spans="2:9" ht="15.75" x14ac:dyDescent="0.25">
      <c r="B41" s="211"/>
      <c r="C41" s="54">
        <v>2</v>
      </c>
      <c r="D41" s="109" t="s">
        <v>136</v>
      </c>
      <c r="E41" s="194"/>
      <c r="F41" s="195"/>
      <c r="G41" s="195"/>
      <c r="H41" s="195"/>
      <c r="I41" s="196"/>
    </row>
    <row r="42" spans="2:9" ht="15.75" x14ac:dyDescent="0.25">
      <c r="B42" s="211"/>
      <c r="C42" s="54">
        <v>3</v>
      </c>
      <c r="D42" s="104" t="s">
        <v>137</v>
      </c>
      <c r="E42" s="192"/>
      <c r="F42" s="192"/>
      <c r="G42" s="192"/>
      <c r="H42" s="192"/>
      <c r="I42" s="193"/>
    </row>
    <row r="43" spans="2:9" ht="15.75" x14ac:dyDescent="0.25">
      <c r="B43" s="212"/>
      <c r="C43" s="54">
        <v>4</v>
      </c>
      <c r="D43" s="106" t="s">
        <v>138</v>
      </c>
      <c r="E43" s="197"/>
      <c r="F43" s="198"/>
      <c r="G43" s="198"/>
      <c r="H43" s="198"/>
      <c r="I43" s="199"/>
    </row>
    <row r="44" spans="2:9" ht="15.75" x14ac:dyDescent="0.25">
      <c r="B44" s="56" t="s">
        <v>140</v>
      </c>
      <c r="C44" s="186"/>
      <c r="D44" s="187"/>
      <c r="E44" s="187"/>
      <c r="F44" s="187"/>
      <c r="G44" s="187"/>
      <c r="H44" s="187"/>
      <c r="I44" s="188"/>
    </row>
    <row r="45" spans="2:9" ht="15.75" x14ac:dyDescent="0.25">
      <c r="B45" s="56" t="s">
        <v>141</v>
      </c>
      <c r="C45" s="186"/>
      <c r="D45" s="187"/>
      <c r="E45" s="187"/>
      <c r="F45" s="187"/>
      <c r="G45" s="187"/>
      <c r="H45" s="187"/>
      <c r="I45" s="188"/>
    </row>
    <row r="46" spans="2:9" ht="43.5" x14ac:dyDescent="0.25">
      <c r="B46" s="58" t="s">
        <v>142</v>
      </c>
      <c r="C46" s="186"/>
      <c r="D46" s="187"/>
      <c r="E46" s="187"/>
      <c r="F46" s="187"/>
      <c r="G46" s="187"/>
      <c r="H46" s="187"/>
      <c r="I46" s="188"/>
    </row>
    <row r="47" spans="2:9" ht="27.75" x14ac:dyDescent="0.25">
      <c r="B47" s="62" t="s">
        <v>143</v>
      </c>
      <c r="C47" s="186"/>
      <c r="D47" s="187"/>
      <c r="E47" s="187"/>
      <c r="F47" s="187"/>
      <c r="G47" s="187"/>
      <c r="H47" s="187"/>
      <c r="I47" s="188"/>
    </row>
    <row r="48" spans="2:9" ht="32.25" thickBot="1" x14ac:dyDescent="0.3">
      <c r="B48" s="57" t="s">
        <v>144</v>
      </c>
      <c r="C48" s="186"/>
      <c r="D48" s="187"/>
      <c r="E48" s="187"/>
      <c r="F48" s="187"/>
      <c r="G48" s="187"/>
      <c r="H48" s="187"/>
      <c r="I48" s="188"/>
    </row>
  </sheetData>
  <mergeCells count="42">
    <mergeCell ref="B20:B31"/>
    <mergeCell ref="B32:B43"/>
    <mergeCell ref="C10:I10"/>
    <mergeCell ref="C12:I12"/>
    <mergeCell ref="C13:I13"/>
    <mergeCell ref="C14:I14"/>
    <mergeCell ref="C15:I15"/>
    <mergeCell ref="C16:I16"/>
    <mergeCell ref="C17:I17"/>
    <mergeCell ref="C18:I18"/>
    <mergeCell ref="C19:I19"/>
    <mergeCell ref="C44:I44"/>
    <mergeCell ref="C45:I45"/>
    <mergeCell ref="C46:I46"/>
    <mergeCell ref="C47:I47"/>
    <mergeCell ref="C8:E8"/>
    <mergeCell ref="C11:I11"/>
    <mergeCell ref="E40:I40"/>
    <mergeCell ref="E41:I41"/>
    <mergeCell ref="E42:I42"/>
    <mergeCell ref="E43:I43"/>
    <mergeCell ref="E35:I35"/>
    <mergeCell ref="E36:I36"/>
    <mergeCell ref="E37:I37"/>
    <mergeCell ref="E38:I38"/>
    <mergeCell ref="E39:I39"/>
    <mergeCell ref="C48:I48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E30:I30"/>
    <mergeCell ref="E31:I31"/>
    <mergeCell ref="E32:I32"/>
    <mergeCell ref="E33:I33"/>
    <mergeCell ref="E34:I34"/>
  </mergeCells>
  <pageMargins left="0.7" right="0.7" top="0.75" bottom="0.75" header="0.3" footer="0.3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95404-E7D9-4376-91B3-A05A6A672F48}">
  <sheetPr>
    <tabColor theme="7" tint="0.39997558519241921"/>
  </sheetPr>
  <dimension ref="A1:N74"/>
  <sheetViews>
    <sheetView zoomScale="70" zoomScaleNormal="70" zoomScaleSheetLayoutView="70" zoomScalePageLayoutView="70" workbookViewId="0">
      <selection activeCell="C7" sqref="C7"/>
    </sheetView>
  </sheetViews>
  <sheetFormatPr baseColWidth="10" defaultColWidth="9.140625" defaultRowHeight="12.75" x14ac:dyDescent="0.2"/>
  <cols>
    <col min="1" max="1" width="3.28515625" style="90" customWidth="1"/>
    <col min="2" max="2" width="28.7109375" style="90" customWidth="1"/>
    <col min="3" max="3" width="25.28515625" style="90" customWidth="1"/>
    <col min="4" max="4" width="19.7109375" style="90" customWidth="1"/>
    <col min="5" max="5" width="115.28515625" style="90" customWidth="1"/>
    <col min="6" max="16384" width="9.140625" style="90"/>
  </cols>
  <sheetData>
    <row r="1" spans="1:14" s="79" customFormat="1" ht="15" customHeight="1" x14ac:dyDescent="0.2">
      <c r="A1" s="77"/>
      <c r="B1" s="78"/>
      <c r="E1" s="80"/>
      <c r="F1" s="81"/>
      <c r="G1" s="80"/>
      <c r="H1" s="80"/>
      <c r="J1" s="82"/>
    </row>
    <row r="2" spans="1:14" s="79" customFormat="1" ht="15" customHeight="1" x14ac:dyDescent="0.2">
      <c r="A2" s="77"/>
      <c r="B2" s="78"/>
      <c r="E2" s="80"/>
      <c r="F2" s="81"/>
      <c r="G2" s="80"/>
      <c r="H2" s="80"/>
      <c r="J2" s="82"/>
    </row>
    <row r="3" spans="1:14" s="79" customFormat="1" ht="15" customHeight="1" x14ac:dyDescent="0.2">
      <c r="A3" s="77"/>
      <c r="B3" s="78"/>
      <c r="E3" s="80"/>
      <c r="F3" s="81"/>
      <c r="G3" s="80"/>
      <c r="H3" s="80"/>
      <c r="J3" s="82"/>
    </row>
    <row r="4" spans="1:14" s="79" customFormat="1" ht="15" customHeight="1" x14ac:dyDescent="0.2">
      <c r="A4" s="83"/>
      <c r="B4" s="84"/>
      <c r="D4" s="80"/>
      <c r="E4" s="80"/>
      <c r="F4" s="81"/>
      <c r="G4" s="80"/>
      <c r="H4" s="80"/>
      <c r="J4" s="82"/>
    </row>
    <row r="5" spans="1:14" s="81" customFormat="1" ht="15" customHeight="1" thickBot="1" x14ac:dyDescent="0.25">
      <c r="D5" s="80"/>
      <c r="E5" s="80"/>
      <c r="G5" s="80"/>
      <c r="H5" s="80"/>
      <c r="I5" s="79"/>
      <c r="J5" s="82"/>
      <c r="K5" s="82"/>
      <c r="L5" s="82"/>
      <c r="M5" s="82"/>
      <c r="N5" s="82"/>
    </row>
    <row r="6" spans="1:14" s="81" customFormat="1" ht="15.75" customHeight="1" thickBot="1" x14ac:dyDescent="0.25">
      <c r="B6" s="85" t="s">
        <v>120</v>
      </c>
      <c r="C6" s="124" t="s">
        <v>308</v>
      </c>
      <c r="D6" s="154"/>
      <c r="E6" s="80"/>
      <c r="G6" s="80"/>
      <c r="H6" s="80"/>
      <c r="I6" s="79"/>
      <c r="J6" s="82"/>
      <c r="K6" s="82"/>
      <c r="L6" s="82"/>
      <c r="M6" s="82"/>
      <c r="N6" s="82"/>
    </row>
    <row r="7" spans="1:14" s="81" customFormat="1" ht="15.75" thickBot="1" x14ac:dyDescent="0.25">
      <c r="B7" s="86" t="s">
        <v>121</v>
      </c>
      <c r="C7" s="153" t="s">
        <v>174</v>
      </c>
      <c r="D7" s="152"/>
      <c r="E7" s="80"/>
      <c r="G7" s="80"/>
      <c r="H7" s="80"/>
      <c r="I7" s="79"/>
      <c r="J7" s="82"/>
      <c r="K7" s="79"/>
      <c r="L7" s="82"/>
      <c r="M7" s="82"/>
      <c r="N7" s="82"/>
    </row>
    <row r="8" spans="1:14" s="81" customFormat="1" ht="33" customHeight="1" thickBot="1" x14ac:dyDescent="0.25">
      <c r="B8" s="87" t="s">
        <v>122</v>
      </c>
      <c r="C8" s="88"/>
      <c r="D8" s="89"/>
      <c r="E8" s="80"/>
      <c r="G8" s="80"/>
      <c r="H8" s="80"/>
      <c r="I8" s="79"/>
      <c r="J8" s="82"/>
      <c r="K8" s="82"/>
      <c r="L8" s="82"/>
      <c r="M8" s="82"/>
      <c r="N8" s="82"/>
    </row>
    <row r="9" spans="1:14" x14ac:dyDescent="0.2">
      <c r="B9" s="91"/>
      <c r="C9" s="91"/>
      <c r="D9" s="91"/>
      <c r="E9" s="91"/>
    </row>
    <row r="10" spans="1:14" x14ac:dyDescent="0.2">
      <c r="B10" s="91"/>
      <c r="C10" s="91"/>
      <c r="D10" s="91"/>
      <c r="E10" s="91"/>
    </row>
    <row r="11" spans="1:14" x14ac:dyDescent="0.2">
      <c r="B11" s="91"/>
      <c r="C11" s="91"/>
      <c r="D11" s="91"/>
      <c r="E11" s="91"/>
    </row>
    <row r="12" spans="1:14" ht="15.75" x14ac:dyDescent="0.25">
      <c r="B12" s="92"/>
      <c r="C12" s="93" t="s">
        <v>172</v>
      </c>
      <c r="D12" s="93"/>
      <c r="E12" s="93"/>
    </row>
    <row r="13" spans="1:14" x14ac:dyDescent="0.2">
      <c r="B13" s="91"/>
      <c r="C13" s="91"/>
      <c r="D13" s="91"/>
      <c r="E13" s="91"/>
    </row>
    <row r="14" spans="1:14" ht="18.75" customHeight="1" x14ac:dyDescent="0.2">
      <c r="B14" s="215" t="s">
        <v>145</v>
      </c>
      <c r="C14" s="215"/>
      <c r="D14" s="215"/>
      <c r="E14" s="215"/>
    </row>
    <row r="15" spans="1:14" ht="12.75" customHeight="1" x14ac:dyDescent="0.2">
      <c r="B15" s="216" t="s">
        <v>146</v>
      </c>
      <c r="C15" s="218" t="s">
        <v>147</v>
      </c>
      <c r="D15" s="220" t="s">
        <v>148</v>
      </c>
      <c r="E15" s="221"/>
    </row>
    <row r="16" spans="1:14" ht="13.5" thickBot="1" x14ac:dyDescent="0.25">
      <c r="B16" s="217"/>
      <c r="C16" s="219"/>
      <c r="D16" s="222"/>
      <c r="E16" s="223"/>
    </row>
    <row r="17" spans="2:5" x14ac:dyDescent="0.2">
      <c r="B17" s="94"/>
      <c r="C17" s="95"/>
      <c r="D17" s="226"/>
      <c r="E17" s="227"/>
    </row>
    <row r="18" spans="2:5" x14ac:dyDescent="0.2">
      <c r="B18" s="94"/>
      <c r="C18" s="95"/>
      <c r="D18" s="228"/>
      <c r="E18" s="229"/>
    </row>
    <row r="19" spans="2:5" x14ac:dyDescent="0.2">
      <c r="B19" s="94"/>
      <c r="C19" s="95"/>
      <c r="D19" s="228"/>
      <c r="E19" s="229"/>
    </row>
    <row r="20" spans="2:5" x14ac:dyDescent="0.2">
      <c r="B20" s="94"/>
      <c r="C20" s="95"/>
      <c r="D20" s="228"/>
      <c r="E20" s="229"/>
    </row>
    <row r="21" spans="2:5" x14ac:dyDescent="0.2">
      <c r="B21" s="94"/>
      <c r="C21" s="95"/>
      <c r="D21" s="228"/>
      <c r="E21" s="229"/>
    </row>
    <row r="22" spans="2:5" x14ac:dyDescent="0.2">
      <c r="B22" s="94"/>
      <c r="C22" s="95"/>
      <c r="D22" s="228"/>
      <c r="E22" s="229"/>
    </row>
    <row r="23" spans="2:5" x14ac:dyDescent="0.2">
      <c r="B23" s="96"/>
      <c r="C23" s="97"/>
      <c r="D23" s="224"/>
      <c r="E23" s="225"/>
    </row>
    <row r="24" spans="2:5" x14ac:dyDescent="0.2">
      <c r="B24" s="96"/>
      <c r="C24" s="97"/>
      <c r="D24" s="224"/>
      <c r="E24" s="225"/>
    </row>
    <row r="25" spans="2:5" x14ac:dyDescent="0.2">
      <c r="B25" s="96"/>
      <c r="C25" s="97"/>
      <c r="D25" s="224"/>
      <c r="E25" s="225"/>
    </row>
    <row r="26" spans="2:5" x14ac:dyDescent="0.2">
      <c r="B26" s="98"/>
      <c r="C26" s="99"/>
      <c r="D26" s="224"/>
      <c r="E26" s="225"/>
    </row>
    <row r="27" spans="2:5" x14ac:dyDescent="0.2">
      <c r="B27" s="98"/>
      <c r="C27" s="99"/>
      <c r="D27" s="224"/>
      <c r="E27" s="225"/>
    </row>
    <row r="28" spans="2:5" x14ac:dyDescent="0.2">
      <c r="B28" s="98"/>
      <c r="C28" s="99"/>
      <c r="D28" s="224"/>
      <c r="E28" s="225"/>
    </row>
    <row r="29" spans="2:5" x14ac:dyDescent="0.2">
      <c r="B29" s="98"/>
      <c r="C29" s="99"/>
      <c r="D29" s="224"/>
      <c r="E29" s="225"/>
    </row>
    <row r="30" spans="2:5" ht="13.5" thickBot="1" x14ac:dyDescent="0.25">
      <c r="B30" s="100"/>
      <c r="C30" s="101"/>
      <c r="D30" s="230"/>
      <c r="E30" s="231"/>
    </row>
    <row r="31" spans="2:5" x14ac:dyDescent="0.2">
      <c r="B31" s="102"/>
      <c r="C31" s="102"/>
      <c r="D31" s="102"/>
      <c r="E31" s="102"/>
    </row>
    <row r="34" spans="2:5" ht="15" x14ac:dyDescent="0.2">
      <c r="C34" s="232" t="s">
        <v>149</v>
      </c>
      <c r="D34" s="232"/>
      <c r="E34" s="232"/>
    </row>
    <row r="35" spans="2:5" ht="15" x14ac:dyDescent="0.2">
      <c r="C35" s="93"/>
      <c r="D35" s="93"/>
      <c r="E35" s="93"/>
    </row>
    <row r="36" spans="2:5" ht="21" customHeight="1" x14ac:dyDescent="0.2">
      <c r="B36" s="215" t="s">
        <v>150</v>
      </c>
      <c r="C36" s="215"/>
      <c r="D36" s="215"/>
      <c r="E36" s="215"/>
    </row>
    <row r="37" spans="2:5" ht="12.75" customHeight="1" x14ac:dyDescent="0.2">
      <c r="B37" s="216" t="s">
        <v>146</v>
      </c>
      <c r="C37" s="218" t="s">
        <v>147</v>
      </c>
      <c r="D37" s="220" t="s">
        <v>148</v>
      </c>
      <c r="E37" s="221"/>
    </row>
    <row r="38" spans="2:5" ht="13.5" thickBot="1" x14ac:dyDescent="0.25">
      <c r="B38" s="217"/>
      <c r="C38" s="219"/>
      <c r="D38" s="222"/>
      <c r="E38" s="223"/>
    </row>
    <row r="39" spans="2:5" x14ac:dyDescent="0.2">
      <c r="B39" s="94"/>
      <c r="C39" s="95"/>
      <c r="D39" s="226"/>
      <c r="E39" s="227"/>
    </row>
    <row r="40" spans="2:5" x14ac:dyDescent="0.2">
      <c r="B40" s="94"/>
      <c r="C40" s="95"/>
      <c r="D40" s="228"/>
      <c r="E40" s="229"/>
    </row>
    <row r="41" spans="2:5" x14ac:dyDescent="0.2">
      <c r="B41" s="94"/>
      <c r="C41" s="95"/>
      <c r="D41" s="228"/>
      <c r="E41" s="229"/>
    </row>
    <row r="42" spans="2:5" x14ac:dyDescent="0.2">
      <c r="B42" s="94"/>
      <c r="C42" s="95"/>
      <c r="D42" s="228"/>
      <c r="E42" s="229"/>
    </row>
    <row r="43" spans="2:5" x14ac:dyDescent="0.2">
      <c r="B43" s="94"/>
      <c r="C43" s="95"/>
      <c r="D43" s="228"/>
      <c r="E43" s="229"/>
    </row>
    <row r="44" spans="2:5" x14ac:dyDescent="0.2">
      <c r="B44" s="94"/>
      <c r="C44" s="95"/>
      <c r="D44" s="228"/>
      <c r="E44" s="229"/>
    </row>
    <row r="45" spans="2:5" x14ac:dyDescent="0.2">
      <c r="B45" s="96"/>
      <c r="C45" s="97"/>
      <c r="D45" s="224"/>
      <c r="E45" s="225"/>
    </row>
    <row r="46" spans="2:5" x14ac:dyDescent="0.2">
      <c r="B46" s="96"/>
      <c r="C46" s="97"/>
      <c r="D46" s="224"/>
      <c r="E46" s="225"/>
    </row>
    <row r="47" spans="2:5" x14ac:dyDescent="0.2">
      <c r="B47" s="96"/>
      <c r="C47" s="97"/>
      <c r="D47" s="224"/>
      <c r="E47" s="225"/>
    </row>
    <row r="48" spans="2:5" x14ac:dyDescent="0.2">
      <c r="B48" s="98"/>
      <c r="C48" s="99"/>
      <c r="D48" s="224"/>
      <c r="E48" s="225"/>
    </row>
    <row r="49" spans="2:5" x14ac:dyDescent="0.2">
      <c r="B49" s="98"/>
      <c r="C49" s="99"/>
      <c r="D49" s="224"/>
      <c r="E49" s="225"/>
    </row>
    <row r="50" spans="2:5" x14ac:dyDescent="0.2">
      <c r="B50" s="98"/>
      <c r="C50" s="99"/>
      <c r="D50" s="224"/>
      <c r="E50" s="225"/>
    </row>
    <row r="51" spans="2:5" x14ac:dyDescent="0.2">
      <c r="B51" s="98"/>
      <c r="C51" s="99"/>
      <c r="D51" s="224"/>
      <c r="E51" s="225"/>
    </row>
    <row r="52" spans="2:5" ht="13.5" thickBot="1" x14ac:dyDescent="0.25">
      <c r="B52" s="100"/>
      <c r="C52" s="101"/>
      <c r="D52" s="230"/>
      <c r="E52" s="231"/>
    </row>
    <row r="53" spans="2:5" x14ac:dyDescent="0.2">
      <c r="B53" s="102"/>
      <c r="C53" s="102"/>
      <c r="D53" s="102"/>
      <c r="E53" s="102"/>
    </row>
    <row r="56" spans="2:5" ht="15" x14ac:dyDescent="0.2">
      <c r="C56" s="232" t="s">
        <v>151</v>
      </c>
      <c r="D56" s="232"/>
      <c r="E56" s="232"/>
    </row>
    <row r="57" spans="2:5" ht="15" x14ac:dyDescent="0.2">
      <c r="C57" s="93"/>
      <c r="D57" s="93"/>
      <c r="E57" s="93"/>
    </row>
    <row r="58" spans="2:5" ht="15.75" x14ac:dyDescent="0.2">
      <c r="B58" s="215" t="s">
        <v>152</v>
      </c>
      <c r="C58" s="215"/>
      <c r="D58" s="215"/>
      <c r="E58" s="215"/>
    </row>
    <row r="59" spans="2:5" ht="12.75" customHeight="1" x14ac:dyDescent="0.2">
      <c r="B59" s="216" t="s">
        <v>146</v>
      </c>
      <c r="C59" s="218" t="s">
        <v>147</v>
      </c>
      <c r="D59" s="220" t="s">
        <v>148</v>
      </c>
      <c r="E59" s="221"/>
    </row>
    <row r="60" spans="2:5" ht="13.5" thickBot="1" x14ac:dyDescent="0.25">
      <c r="B60" s="217"/>
      <c r="C60" s="219"/>
      <c r="D60" s="222"/>
      <c r="E60" s="223"/>
    </row>
    <row r="61" spans="2:5" x14ac:dyDescent="0.2">
      <c r="B61" s="94"/>
      <c r="C61" s="95"/>
      <c r="D61" s="226"/>
      <c r="E61" s="227"/>
    </row>
    <row r="62" spans="2:5" x14ac:dyDescent="0.2">
      <c r="B62" s="94"/>
      <c r="C62" s="95"/>
      <c r="D62" s="228"/>
      <c r="E62" s="229"/>
    </row>
    <row r="63" spans="2:5" x14ac:dyDescent="0.2">
      <c r="B63" s="94"/>
      <c r="C63" s="95"/>
      <c r="D63" s="228"/>
      <c r="E63" s="229"/>
    </row>
    <row r="64" spans="2:5" x14ac:dyDescent="0.2">
      <c r="B64" s="94"/>
      <c r="C64" s="95"/>
      <c r="D64" s="228"/>
      <c r="E64" s="229"/>
    </row>
    <row r="65" spans="2:5" x14ac:dyDescent="0.2">
      <c r="B65" s="94"/>
      <c r="C65" s="95"/>
      <c r="D65" s="228"/>
      <c r="E65" s="229"/>
    </row>
    <row r="66" spans="2:5" x14ac:dyDescent="0.2">
      <c r="B66" s="94"/>
      <c r="C66" s="95"/>
      <c r="D66" s="228"/>
      <c r="E66" s="229"/>
    </row>
    <row r="67" spans="2:5" x14ac:dyDescent="0.2">
      <c r="B67" s="96"/>
      <c r="C67" s="97"/>
      <c r="D67" s="224"/>
      <c r="E67" s="225"/>
    </row>
    <row r="68" spans="2:5" x14ac:dyDescent="0.2">
      <c r="B68" s="96"/>
      <c r="C68" s="97"/>
      <c r="D68" s="224"/>
      <c r="E68" s="225"/>
    </row>
    <row r="69" spans="2:5" x14ac:dyDescent="0.2">
      <c r="B69" s="96"/>
      <c r="C69" s="97"/>
      <c r="D69" s="224"/>
      <c r="E69" s="225"/>
    </row>
    <row r="70" spans="2:5" x14ac:dyDescent="0.2">
      <c r="B70" s="98"/>
      <c r="C70" s="99"/>
      <c r="D70" s="224"/>
      <c r="E70" s="225"/>
    </row>
    <row r="71" spans="2:5" x14ac:dyDescent="0.2">
      <c r="B71" s="98"/>
      <c r="C71" s="99"/>
      <c r="D71" s="224"/>
      <c r="E71" s="225"/>
    </row>
    <row r="72" spans="2:5" x14ac:dyDescent="0.2">
      <c r="B72" s="98"/>
      <c r="C72" s="99"/>
      <c r="D72" s="224"/>
      <c r="E72" s="225"/>
    </row>
    <row r="73" spans="2:5" x14ac:dyDescent="0.2">
      <c r="B73" s="98"/>
      <c r="C73" s="99"/>
      <c r="D73" s="224"/>
      <c r="E73" s="225"/>
    </row>
    <row r="74" spans="2:5" ht="13.5" thickBot="1" x14ac:dyDescent="0.25">
      <c r="B74" s="100"/>
      <c r="C74" s="101"/>
      <c r="D74" s="230"/>
      <c r="E74" s="231"/>
    </row>
  </sheetData>
  <mergeCells count="56">
    <mergeCell ref="D73:E73"/>
    <mergeCell ref="D74:E74"/>
    <mergeCell ref="D67:E67"/>
    <mergeCell ref="D68:E68"/>
    <mergeCell ref="D69:E69"/>
    <mergeCell ref="D70:E70"/>
    <mergeCell ref="D71:E71"/>
    <mergeCell ref="D72:E72"/>
    <mergeCell ref="D66:E66"/>
    <mergeCell ref="D51:E51"/>
    <mergeCell ref="D52:E52"/>
    <mergeCell ref="C56:E56"/>
    <mergeCell ref="B58:E58"/>
    <mergeCell ref="B59:B60"/>
    <mergeCell ref="C59:C60"/>
    <mergeCell ref="D59:E60"/>
    <mergeCell ref="D61:E61"/>
    <mergeCell ref="D62:E62"/>
    <mergeCell ref="D63:E63"/>
    <mergeCell ref="D64:E64"/>
    <mergeCell ref="D65:E65"/>
    <mergeCell ref="D50:E50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29:E29"/>
    <mergeCell ref="D30:E30"/>
    <mergeCell ref="C34:E34"/>
    <mergeCell ref="B36:E36"/>
    <mergeCell ref="B37:B38"/>
    <mergeCell ref="C37:C38"/>
    <mergeCell ref="D37:E38"/>
    <mergeCell ref="B14:E14"/>
    <mergeCell ref="B15:B16"/>
    <mergeCell ref="C15:C16"/>
    <mergeCell ref="D15:E16"/>
    <mergeCell ref="D28:E28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</mergeCells>
  <pageMargins left="1.0714285714285701" right="1.2797619047619" top="1.5" bottom="0.75" header="0.3" footer="0.3"/>
  <pageSetup paperSize="17" orientation="landscape" r:id="rId1"/>
  <headerFooter>
    <oddHeader>&amp;L&amp;G
&amp;"Arial,Bold Italic"&amp;K002060Agbaou Gold Operations&amp;C&amp;"Arial,Bold"&amp;18Annexe B &amp;12
Formulaire de Liste et détail des Exceptions</oddHeader>
  </headerFooter>
  <rowBreaks count="2" manualBreakCount="2">
    <brk id="32" max="16383" man="1"/>
    <brk id="54" max="16383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12535-F33A-491B-BAC5-87504D5E8138}">
  <sheetPr>
    <tabColor theme="8" tint="0.79998168889431442"/>
  </sheetPr>
  <dimension ref="A1:M63"/>
  <sheetViews>
    <sheetView tabSelected="1" topLeftCell="C1" zoomScale="98" zoomScaleNormal="98" zoomScaleSheetLayoutView="41" workbookViewId="0">
      <pane ySplit="14" topLeftCell="A60" activePane="bottomLeft" state="frozen"/>
      <selection pane="bottomLeft" activeCell="D63" sqref="D63"/>
    </sheetView>
  </sheetViews>
  <sheetFormatPr baseColWidth="10" defaultColWidth="9.140625" defaultRowHeight="15" customHeight="1" x14ac:dyDescent="0.25"/>
  <cols>
    <col min="1" max="1" width="4.42578125" style="141" customWidth="1"/>
    <col min="2" max="2" width="20.28515625" style="142" bestFit="1" customWidth="1"/>
    <col min="3" max="3" width="18.7109375" style="141" customWidth="1"/>
    <col min="4" max="4" width="153.7109375" style="140" bestFit="1" customWidth="1"/>
    <col min="5" max="5" width="13.5703125" style="141" customWidth="1"/>
    <col min="6" max="6" width="15" style="140" bestFit="1" customWidth="1"/>
    <col min="7" max="7" width="22.140625" style="140" customWidth="1"/>
    <col min="8" max="8" width="16.28515625" style="140" bestFit="1" customWidth="1"/>
    <col min="9" max="9" width="17.42578125" style="140" bestFit="1" customWidth="1"/>
    <col min="10" max="10" width="13.140625" style="140" bestFit="1" customWidth="1"/>
    <col min="11" max="11" width="13.28515625" style="140" bestFit="1" customWidth="1"/>
    <col min="12" max="12" width="13.7109375" style="140" bestFit="1" customWidth="1"/>
    <col min="13" max="13" width="13.42578125" style="140" bestFit="1" customWidth="1"/>
    <col min="14" max="16384" width="9.140625" style="140"/>
  </cols>
  <sheetData>
    <row r="1" spans="1:13" s="137" customFormat="1" ht="15" customHeight="1" x14ac:dyDescent="0.2">
      <c r="A1" s="134"/>
      <c r="B1" s="135"/>
      <c r="C1" s="67"/>
      <c r="D1" s="136"/>
      <c r="E1" s="136"/>
      <c r="G1" s="143"/>
    </row>
    <row r="2" spans="1:13" s="137" customFormat="1" ht="15" customHeight="1" x14ac:dyDescent="0.2">
      <c r="A2" s="134"/>
      <c r="B2" s="135"/>
      <c r="C2" s="67"/>
      <c r="D2" s="136"/>
      <c r="E2" s="136"/>
      <c r="G2" s="143"/>
    </row>
    <row r="3" spans="1:13" s="137" customFormat="1" ht="16.5" customHeight="1" x14ac:dyDescent="0.2">
      <c r="A3" s="134"/>
      <c r="B3" s="135"/>
      <c r="C3" s="67"/>
      <c r="D3" s="136"/>
      <c r="E3" s="136"/>
      <c r="G3" s="143"/>
    </row>
    <row r="4" spans="1:13" s="137" customFormat="1" ht="15" customHeight="1" x14ac:dyDescent="0.2">
      <c r="A4" s="144"/>
      <c r="B4" s="145"/>
      <c r="C4" s="67"/>
      <c r="D4" s="136"/>
      <c r="E4" s="136"/>
      <c r="G4" s="143"/>
    </row>
    <row r="5" spans="1:13" s="138" customFormat="1" ht="15" customHeight="1" thickBot="1" x14ac:dyDescent="0.25">
      <c r="B5" s="67"/>
      <c r="C5" s="67"/>
      <c r="D5" s="136"/>
      <c r="E5" s="136"/>
      <c r="F5" s="137"/>
      <c r="G5" s="143"/>
      <c r="H5" s="143"/>
      <c r="I5" s="143"/>
      <c r="J5" s="143"/>
      <c r="K5" s="143"/>
    </row>
    <row r="6" spans="1:13" s="138" customFormat="1" ht="15.75" customHeight="1" thickBot="1" x14ac:dyDescent="0.25">
      <c r="B6" s="146" t="s">
        <v>120</v>
      </c>
      <c r="C6" s="147" t="s">
        <v>308</v>
      </c>
      <c r="D6" s="156"/>
      <c r="E6" s="136"/>
      <c r="F6" s="137"/>
      <c r="G6" s="143"/>
      <c r="H6" s="143"/>
      <c r="I6" s="143"/>
      <c r="J6" s="143"/>
      <c r="K6" s="143"/>
    </row>
    <row r="7" spans="1:13" s="138" customFormat="1" ht="15.75" customHeight="1" thickBot="1" x14ac:dyDescent="0.25">
      <c r="B7" s="148" t="s">
        <v>121</v>
      </c>
      <c r="C7" s="159" t="s">
        <v>174</v>
      </c>
      <c r="D7" s="160"/>
      <c r="E7" s="136"/>
      <c r="F7" s="137"/>
      <c r="G7" s="143"/>
      <c r="H7" s="137"/>
      <c r="I7" s="143"/>
      <c r="J7" s="143"/>
      <c r="K7" s="143"/>
    </row>
    <row r="8" spans="1:13" s="138" customFormat="1" ht="35.25" customHeight="1" thickBot="1" x14ac:dyDescent="0.25">
      <c r="B8" s="149" t="s">
        <v>122</v>
      </c>
      <c r="C8" s="157"/>
      <c r="D8" s="158"/>
      <c r="E8" s="136"/>
      <c r="F8" s="137"/>
      <c r="G8" s="143"/>
      <c r="H8" s="143"/>
      <c r="I8" s="143"/>
      <c r="J8" s="143"/>
      <c r="K8" s="143"/>
    </row>
    <row r="9" spans="1:13" s="138" customFormat="1" ht="15" customHeight="1" x14ac:dyDescent="0.2">
      <c r="B9" s="67"/>
      <c r="C9" s="67"/>
      <c r="D9" s="136"/>
      <c r="E9" s="136"/>
      <c r="F9" s="137"/>
      <c r="G9" s="143"/>
      <c r="H9" s="143"/>
      <c r="I9" s="143"/>
      <c r="J9" s="143"/>
      <c r="K9" s="143"/>
    </row>
    <row r="10" spans="1:13" s="138" customFormat="1" ht="15" customHeight="1" x14ac:dyDescent="0.2">
      <c r="B10" s="67"/>
      <c r="C10" s="67"/>
      <c r="D10" s="136"/>
      <c r="E10" s="136"/>
      <c r="F10" s="137"/>
      <c r="G10" s="143"/>
      <c r="H10" s="137"/>
      <c r="I10" s="143"/>
      <c r="J10" s="143"/>
      <c r="K10" s="143"/>
    </row>
    <row r="11" spans="1:13" s="138" customFormat="1" ht="15" customHeight="1" x14ac:dyDescent="0.25">
      <c r="B11" s="150" t="s">
        <v>153</v>
      </c>
      <c r="C11" s="145"/>
      <c r="D11" s="145"/>
      <c r="E11" s="145"/>
      <c r="F11" s="143"/>
      <c r="G11" s="143"/>
      <c r="H11" s="143"/>
      <c r="I11" s="143"/>
      <c r="J11" s="143"/>
      <c r="K11" s="143"/>
    </row>
    <row r="12" spans="1:13" s="138" customFormat="1" ht="15" customHeight="1" x14ac:dyDescent="0.25">
      <c r="B12" s="67"/>
      <c r="C12" s="145"/>
      <c r="D12" s="145"/>
      <c r="E12" s="145"/>
      <c r="F12" s="143"/>
      <c r="G12" s="143"/>
      <c r="H12" s="143"/>
      <c r="I12" s="143"/>
      <c r="J12" s="143"/>
      <c r="K12" s="143"/>
    </row>
    <row r="13" spans="1:13" s="138" customFormat="1" ht="17.25" customHeight="1" thickBot="1" x14ac:dyDescent="0.3">
      <c r="B13" s="67"/>
      <c r="C13" s="145"/>
      <c r="D13" s="145"/>
      <c r="E13" s="145"/>
      <c r="F13" s="143"/>
      <c r="G13" s="143"/>
      <c r="H13" s="143"/>
      <c r="I13" s="143"/>
      <c r="J13" s="143"/>
      <c r="K13" s="143"/>
    </row>
    <row r="14" spans="1:13" s="67" customFormat="1" ht="57.75" customHeight="1" x14ac:dyDescent="0.25">
      <c r="B14" s="73" t="s">
        <v>154</v>
      </c>
      <c r="C14" s="74" t="s">
        <v>156</v>
      </c>
      <c r="D14" s="74" t="s">
        <v>157</v>
      </c>
      <c r="E14" s="74" t="s">
        <v>158</v>
      </c>
      <c r="F14" s="74" t="s">
        <v>160</v>
      </c>
      <c r="G14" s="74" t="s">
        <v>161</v>
      </c>
      <c r="H14" s="74" t="s">
        <v>162</v>
      </c>
      <c r="I14" s="74" t="s">
        <v>163</v>
      </c>
      <c r="J14" s="74" t="s">
        <v>164</v>
      </c>
      <c r="K14" s="74" t="s">
        <v>165</v>
      </c>
      <c r="L14" s="74" t="s">
        <v>166</v>
      </c>
      <c r="M14" s="132" t="s">
        <v>167</v>
      </c>
    </row>
    <row r="15" spans="1:13" ht="15" customHeight="1" x14ac:dyDescent="0.25">
      <c r="A15" s="139">
        <v>1</v>
      </c>
      <c r="B15" s="125">
        <v>100</v>
      </c>
      <c r="C15" s="131">
        <v>202557</v>
      </c>
      <c r="D15" s="69" t="s">
        <v>217</v>
      </c>
      <c r="E15" s="70" t="s">
        <v>168</v>
      </c>
      <c r="F15" s="133">
        <v>415</v>
      </c>
      <c r="G15" s="165" t="s">
        <v>173</v>
      </c>
      <c r="H15" s="69"/>
      <c r="I15" s="69"/>
      <c r="J15" s="69"/>
      <c r="K15" s="69"/>
      <c r="L15" s="69"/>
      <c r="M15" s="69"/>
    </row>
    <row r="16" spans="1:13" ht="15" customHeight="1" x14ac:dyDescent="0.25">
      <c r="A16" s="139">
        <v>2</v>
      </c>
      <c r="B16" s="125">
        <v>50</v>
      </c>
      <c r="C16" s="131">
        <v>202558</v>
      </c>
      <c r="D16" s="69" t="s">
        <v>218</v>
      </c>
      <c r="E16" s="70" t="s">
        <v>168</v>
      </c>
      <c r="F16" s="133">
        <v>1545</v>
      </c>
      <c r="G16" s="165" t="s">
        <v>173</v>
      </c>
      <c r="H16" s="69"/>
      <c r="I16" s="69"/>
      <c r="J16" s="69"/>
      <c r="K16" s="69"/>
      <c r="L16" s="69"/>
      <c r="M16" s="69"/>
    </row>
    <row r="17" spans="1:13" ht="15" customHeight="1" x14ac:dyDescent="0.25">
      <c r="A17" s="139">
        <v>3</v>
      </c>
      <c r="B17" s="125">
        <v>50</v>
      </c>
      <c r="C17" s="131">
        <v>202559</v>
      </c>
      <c r="D17" s="69" t="s">
        <v>219</v>
      </c>
      <c r="E17" s="70" t="s">
        <v>168</v>
      </c>
      <c r="F17" s="133">
        <v>1745</v>
      </c>
      <c r="G17" s="165" t="s">
        <v>173</v>
      </c>
      <c r="H17" s="69"/>
      <c r="I17" s="69"/>
      <c r="J17" s="69"/>
      <c r="K17" s="69"/>
      <c r="L17" s="69"/>
      <c r="M17" s="69"/>
    </row>
    <row r="18" spans="1:13" ht="15" customHeight="1" x14ac:dyDescent="0.25">
      <c r="A18" s="139">
        <v>4</v>
      </c>
      <c r="B18" s="125">
        <v>25</v>
      </c>
      <c r="C18" s="131">
        <v>202560</v>
      </c>
      <c r="D18" s="69" t="s">
        <v>220</v>
      </c>
      <c r="E18" s="70" t="s">
        <v>168</v>
      </c>
      <c r="F18" s="133">
        <v>1815</v>
      </c>
      <c r="G18" s="165" t="s">
        <v>173</v>
      </c>
      <c r="H18" s="69"/>
      <c r="I18" s="69"/>
      <c r="J18" s="69"/>
      <c r="K18" s="69"/>
      <c r="L18" s="69"/>
      <c r="M18" s="69"/>
    </row>
    <row r="19" spans="1:13" ht="15" customHeight="1" x14ac:dyDescent="0.25">
      <c r="A19" s="139">
        <v>5</v>
      </c>
      <c r="B19" s="125">
        <v>50</v>
      </c>
      <c r="C19" s="131">
        <v>202561</v>
      </c>
      <c r="D19" s="69" t="s">
        <v>221</v>
      </c>
      <c r="E19" s="70" t="s">
        <v>168</v>
      </c>
      <c r="F19" s="133">
        <v>795</v>
      </c>
      <c r="G19" s="165" t="s">
        <v>173</v>
      </c>
      <c r="H19" s="69"/>
      <c r="I19" s="69"/>
      <c r="J19" s="69"/>
      <c r="K19" s="69"/>
      <c r="L19" s="69"/>
      <c r="M19" s="69"/>
    </row>
    <row r="20" spans="1:13" ht="15" customHeight="1" x14ac:dyDescent="0.25">
      <c r="A20" s="139">
        <v>6</v>
      </c>
      <c r="B20" s="125">
        <v>150</v>
      </c>
      <c r="C20" s="131">
        <v>202562</v>
      </c>
      <c r="D20" s="69" t="s">
        <v>222</v>
      </c>
      <c r="E20" s="70" t="s">
        <v>168</v>
      </c>
      <c r="F20" s="133">
        <v>825</v>
      </c>
      <c r="G20" s="165" t="s">
        <v>173</v>
      </c>
      <c r="H20" s="69"/>
      <c r="I20" s="69"/>
      <c r="J20" s="69"/>
      <c r="K20" s="69"/>
      <c r="L20" s="69"/>
      <c r="M20" s="69"/>
    </row>
    <row r="21" spans="1:13" ht="15" customHeight="1" x14ac:dyDescent="0.25">
      <c r="A21" s="139">
        <v>7</v>
      </c>
      <c r="B21" s="125">
        <v>150</v>
      </c>
      <c r="C21" s="131">
        <v>202555</v>
      </c>
      <c r="D21" s="69" t="s">
        <v>223</v>
      </c>
      <c r="E21" s="70" t="s">
        <v>168</v>
      </c>
      <c r="F21" s="133">
        <v>910</v>
      </c>
      <c r="G21" s="165" t="s">
        <v>173</v>
      </c>
      <c r="H21" s="69"/>
      <c r="I21" s="69"/>
      <c r="J21" s="69"/>
      <c r="K21" s="69"/>
      <c r="L21" s="69"/>
      <c r="M21" s="69"/>
    </row>
    <row r="22" spans="1:13" ht="15" customHeight="1" x14ac:dyDescent="0.25">
      <c r="A22" s="139">
        <v>8</v>
      </c>
      <c r="B22" s="125">
        <v>100</v>
      </c>
      <c r="C22" s="131">
        <v>202556</v>
      </c>
      <c r="D22" s="69" t="s">
        <v>224</v>
      </c>
      <c r="E22" s="70" t="s">
        <v>168</v>
      </c>
      <c r="F22" s="133">
        <v>1020</v>
      </c>
      <c r="G22" s="165" t="s">
        <v>173</v>
      </c>
      <c r="H22" s="69"/>
      <c r="I22" s="69"/>
      <c r="J22" s="69"/>
      <c r="K22" s="69"/>
      <c r="L22" s="69"/>
      <c r="M22" s="69"/>
    </row>
    <row r="23" spans="1:13" ht="15" customHeight="1" x14ac:dyDescent="0.25">
      <c r="A23" s="139">
        <v>9</v>
      </c>
      <c r="B23" s="125">
        <v>400</v>
      </c>
      <c r="C23" s="131">
        <v>202563</v>
      </c>
      <c r="D23" s="69" t="s">
        <v>225</v>
      </c>
      <c r="E23" s="70" t="s">
        <v>168</v>
      </c>
      <c r="F23" s="133">
        <v>1025</v>
      </c>
      <c r="G23" s="165" t="s">
        <v>173</v>
      </c>
      <c r="H23" s="69"/>
      <c r="I23" s="69"/>
      <c r="J23" s="69"/>
      <c r="K23" s="69"/>
      <c r="L23" s="69"/>
      <c r="M23" s="69"/>
    </row>
    <row r="24" spans="1:13" ht="15" customHeight="1" x14ac:dyDescent="0.25">
      <c r="A24" s="139">
        <v>10</v>
      </c>
      <c r="B24" s="125">
        <v>50</v>
      </c>
      <c r="C24" s="131">
        <v>202564</v>
      </c>
      <c r="D24" s="69" t="s">
        <v>226</v>
      </c>
      <c r="E24" s="70" t="s">
        <v>168</v>
      </c>
      <c r="F24" s="133">
        <v>3195</v>
      </c>
      <c r="G24" s="165" t="s">
        <v>173</v>
      </c>
      <c r="H24" s="69"/>
      <c r="I24" s="69"/>
      <c r="J24" s="69"/>
      <c r="K24" s="69"/>
      <c r="L24" s="69"/>
      <c r="M24" s="69"/>
    </row>
    <row r="25" spans="1:13" ht="15" customHeight="1" x14ac:dyDescent="0.25">
      <c r="A25" s="139">
        <v>11</v>
      </c>
      <c r="B25" s="125">
        <v>50</v>
      </c>
      <c r="C25" s="131">
        <v>202565</v>
      </c>
      <c r="D25" s="69" t="s">
        <v>227</v>
      </c>
      <c r="E25" s="70" t="s">
        <v>168</v>
      </c>
      <c r="F25" s="133">
        <v>3215</v>
      </c>
      <c r="G25" s="165" t="s">
        <v>173</v>
      </c>
      <c r="H25" s="69"/>
      <c r="I25" s="69"/>
      <c r="J25" s="69"/>
      <c r="K25" s="69"/>
      <c r="L25" s="69"/>
      <c r="M25" s="69"/>
    </row>
    <row r="26" spans="1:13" ht="15" customHeight="1" x14ac:dyDescent="0.25">
      <c r="A26" s="139">
        <v>12</v>
      </c>
      <c r="B26" s="125">
        <v>50</v>
      </c>
      <c r="C26" s="131">
        <v>202566</v>
      </c>
      <c r="D26" s="69" t="s">
        <v>228</v>
      </c>
      <c r="E26" s="70" t="s">
        <v>168</v>
      </c>
      <c r="F26" s="133"/>
      <c r="G26" s="165" t="s">
        <v>173</v>
      </c>
      <c r="H26" s="69"/>
      <c r="I26" s="69"/>
      <c r="J26" s="69"/>
      <c r="K26" s="69"/>
      <c r="L26" s="69"/>
      <c r="M26" s="69"/>
    </row>
    <row r="27" spans="1:13" ht="15" customHeight="1" x14ac:dyDescent="0.25">
      <c r="A27" s="139">
        <v>13</v>
      </c>
      <c r="B27" s="125">
        <v>50</v>
      </c>
      <c r="C27" s="131">
        <v>202567</v>
      </c>
      <c r="D27" s="69" t="s">
        <v>229</v>
      </c>
      <c r="E27" s="70" t="s">
        <v>168</v>
      </c>
      <c r="F27" s="133">
        <v>4540</v>
      </c>
      <c r="G27" s="165" t="s">
        <v>173</v>
      </c>
      <c r="H27" s="69"/>
      <c r="I27" s="69"/>
      <c r="J27" s="69"/>
      <c r="K27" s="69"/>
      <c r="L27" s="69"/>
      <c r="M27" s="69"/>
    </row>
    <row r="28" spans="1:13" ht="15" customHeight="1" x14ac:dyDescent="0.25">
      <c r="A28" s="139">
        <v>14</v>
      </c>
      <c r="B28" s="125">
        <v>50</v>
      </c>
      <c r="C28" s="131">
        <v>202568</v>
      </c>
      <c r="D28" s="69" t="s">
        <v>230</v>
      </c>
      <c r="E28" s="70" t="s">
        <v>168</v>
      </c>
      <c r="F28" s="133"/>
      <c r="G28" s="165" t="s">
        <v>173</v>
      </c>
      <c r="H28" s="69"/>
      <c r="I28" s="69"/>
      <c r="J28" s="69"/>
      <c r="K28" s="69"/>
      <c r="L28" s="69"/>
      <c r="M28" s="69"/>
    </row>
    <row r="29" spans="1:13" ht="15" customHeight="1" x14ac:dyDescent="0.25">
      <c r="A29" s="139">
        <v>15</v>
      </c>
      <c r="B29" s="125">
        <v>100</v>
      </c>
      <c r="C29" s="131">
        <v>202569</v>
      </c>
      <c r="D29" s="69" t="s">
        <v>231</v>
      </c>
      <c r="E29" s="70" t="s">
        <v>168</v>
      </c>
      <c r="F29" s="133">
        <v>130</v>
      </c>
      <c r="G29" s="165" t="s">
        <v>173</v>
      </c>
      <c r="H29" s="69"/>
      <c r="I29" s="69"/>
      <c r="J29" s="69"/>
      <c r="K29" s="69"/>
      <c r="L29" s="69"/>
      <c r="M29" s="69"/>
    </row>
    <row r="30" spans="1:13" ht="15" customHeight="1" x14ac:dyDescent="0.25">
      <c r="A30" s="139">
        <v>16</v>
      </c>
      <c r="B30" s="125">
        <v>50</v>
      </c>
      <c r="C30" s="131">
        <v>202570</v>
      </c>
      <c r="D30" s="69" t="s">
        <v>213</v>
      </c>
      <c r="E30" s="70" t="s">
        <v>168</v>
      </c>
      <c r="F30" s="133">
        <v>200</v>
      </c>
      <c r="G30" s="165" t="s">
        <v>173</v>
      </c>
      <c r="H30" s="69"/>
      <c r="I30" s="69"/>
      <c r="J30" s="69"/>
      <c r="K30" s="69"/>
      <c r="L30" s="69"/>
      <c r="M30" s="69"/>
    </row>
    <row r="31" spans="1:13" ht="15" customHeight="1" x14ac:dyDescent="0.25">
      <c r="A31" s="174"/>
      <c r="B31" s="175"/>
      <c r="C31" s="176"/>
      <c r="D31" s="179" t="s">
        <v>292</v>
      </c>
      <c r="E31" s="173"/>
      <c r="F31" s="177"/>
      <c r="G31" s="178"/>
      <c r="H31" s="69"/>
      <c r="I31" s="69"/>
      <c r="J31" s="69"/>
      <c r="K31" s="69"/>
      <c r="L31" s="69"/>
      <c r="M31" s="69"/>
    </row>
    <row r="32" spans="1:13" ht="15" customHeight="1" x14ac:dyDescent="0.25">
      <c r="A32" s="139">
        <v>31</v>
      </c>
      <c r="B32" s="125">
        <v>18</v>
      </c>
      <c r="C32" s="131">
        <v>203349</v>
      </c>
      <c r="D32" s="69" t="s">
        <v>293</v>
      </c>
      <c r="E32" s="70" t="s">
        <v>168</v>
      </c>
      <c r="F32" s="133"/>
      <c r="G32" s="165" t="s">
        <v>173</v>
      </c>
      <c r="H32" s="69"/>
      <c r="I32" s="69"/>
      <c r="J32" s="69"/>
      <c r="K32" s="69"/>
      <c r="L32" s="69"/>
      <c r="M32" s="69"/>
    </row>
    <row r="33" spans="1:13" ht="15" customHeight="1" x14ac:dyDescent="0.25">
      <c r="A33" s="139">
        <v>32</v>
      </c>
      <c r="B33" s="125">
        <v>4</v>
      </c>
      <c r="C33" s="131">
        <v>203356</v>
      </c>
      <c r="D33" s="69" t="s">
        <v>294</v>
      </c>
      <c r="E33" s="70" t="s">
        <v>168</v>
      </c>
      <c r="F33" s="133">
        <v>3295</v>
      </c>
      <c r="G33" s="165" t="s">
        <v>173</v>
      </c>
      <c r="H33" s="69"/>
      <c r="I33" s="69"/>
      <c r="J33" s="69"/>
      <c r="K33" s="69"/>
      <c r="L33" s="69"/>
      <c r="M33" s="69"/>
    </row>
    <row r="34" spans="1:13" ht="15" customHeight="1" x14ac:dyDescent="0.25">
      <c r="A34" s="139">
        <v>33</v>
      </c>
      <c r="B34" s="125">
        <v>8</v>
      </c>
      <c r="C34" s="131">
        <v>203403</v>
      </c>
      <c r="D34" s="69" t="s">
        <v>295</v>
      </c>
      <c r="E34" s="70" t="s">
        <v>168</v>
      </c>
      <c r="F34" s="133"/>
      <c r="G34" s="165" t="s">
        <v>173</v>
      </c>
      <c r="H34" s="69"/>
      <c r="I34" s="69"/>
      <c r="J34" s="69"/>
      <c r="K34" s="69"/>
      <c r="L34" s="69"/>
      <c r="M34" s="69"/>
    </row>
    <row r="35" spans="1:13" ht="15" customHeight="1" x14ac:dyDescent="0.25">
      <c r="A35" s="139">
        <v>34</v>
      </c>
      <c r="B35" s="125">
        <v>18</v>
      </c>
      <c r="C35" s="131">
        <v>203414</v>
      </c>
      <c r="D35" s="69" t="s">
        <v>296</v>
      </c>
      <c r="E35" s="70" t="s">
        <v>168</v>
      </c>
      <c r="F35" s="133"/>
      <c r="G35" s="165" t="s">
        <v>173</v>
      </c>
      <c r="H35" s="69"/>
      <c r="I35" s="69"/>
      <c r="J35" s="69"/>
      <c r="K35" s="69"/>
      <c r="L35" s="69"/>
      <c r="M35" s="69"/>
    </row>
    <row r="36" spans="1:13" ht="15" customHeight="1" x14ac:dyDescent="0.25">
      <c r="A36" s="139">
        <v>35</v>
      </c>
      <c r="B36" s="125">
        <v>4</v>
      </c>
      <c r="C36" s="131">
        <v>203436</v>
      </c>
      <c r="D36" s="69" t="s">
        <v>297</v>
      </c>
      <c r="E36" s="70" t="s">
        <v>168</v>
      </c>
      <c r="F36" s="133">
        <v>1025</v>
      </c>
      <c r="G36" s="165" t="s">
        <v>173</v>
      </c>
      <c r="H36" s="69"/>
      <c r="I36" s="69"/>
      <c r="J36" s="69"/>
      <c r="K36" s="69"/>
      <c r="L36" s="69"/>
      <c r="M36" s="69"/>
    </row>
    <row r="37" spans="1:13" ht="15" customHeight="1" x14ac:dyDescent="0.25">
      <c r="A37" s="139">
        <v>36</v>
      </c>
      <c r="B37" s="125">
        <v>3</v>
      </c>
      <c r="C37" s="131">
        <v>203438</v>
      </c>
      <c r="D37" s="69" t="s">
        <v>298</v>
      </c>
      <c r="E37" s="70" t="s">
        <v>168</v>
      </c>
      <c r="F37" s="133">
        <v>1020</v>
      </c>
      <c r="G37" s="165" t="s">
        <v>173</v>
      </c>
      <c r="H37" s="69"/>
      <c r="I37" s="69"/>
      <c r="J37" s="69"/>
      <c r="K37" s="69"/>
      <c r="L37" s="69"/>
      <c r="M37" s="69"/>
    </row>
    <row r="38" spans="1:13" ht="15" customHeight="1" x14ac:dyDescent="0.25">
      <c r="A38" s="139">
        <v>38</v>
      </c>
      <c r="B38" s="125">
        <v>12</v>
      </c>
      <c r="C38" s="131">
        <v>204386</v>
      </c>
      <c r="D38" s="69" t="s">
        <v>278</v>
      </c>
      <c r="E38" s="70" t="s">
        <v>168</v>
      </c>
      <c r="F38" s="133"/>
      <c r="G38" s="165" t="s">
        <v>173</v>
      </c>
      <c r="H38" s="69"/>
      <c r="I38" s="69"/>
      <c r="J38" s="69"/>
      <c r="K38" s="69"/>
      <c r="L38" s="69"/>
      <c r="M38" s="69"/>
    </row>
    <row r="39" spans="1:13" ht="15" customHeight="1" x14ac:dyDescent="0.25">
      <c r="A39" s="139">
        <v>39</v>
      </c>
      <c r="B39" s="125">
        <v>24</v>
      </c>
      <c r="C39" s="131">
        <v>204390</v>
      </c>
      <c r="D39" s="69" t="s">
        <v>299</v>
      </c>
      <c r="E39" s="70" t="s">
        <v>168</v>
      </c>
      <c r="F39" s="133">
        <v>3510</v>
      </c>
      <c r="G39" s="165" t="s">
        <v>173</v>
      </c>
      <c r="H39" s="69"/>
      <c r="I39" s="69"/>
      <c r="J39" s="69"/>
      <c r="K39" s="69"/>
      <c r="L39" s="69"/>
      <c r="M39" s="69"/>
    </row>
    <row r="40" spans="1:13" ht="15" customHeight="1" x14ac:dyDescent="0.25">
      <c r="A40" s="139">
        <v>40</v>
      </c>
      <c r="B40" s="125">
        <v>72</v>
      </c>
      <c r="C40" s="131">
        <v>204398</v>
      </c>
      <c r="D40" s="69" t="s">
        <v>300</v>
      </c>
      <c r="E40" s="70" t="s">
        <v>168</v>
      </c>
      <c r="F40" s="133">
        <v>11875</v>
      </c>
      <c r="G40" s="165" t="s">
        <v>173</v>
      </c>
      <c r="H40" s="69"/>
      <c r="I40" s="69"/>
      <c r="J40" s="69"/>
      <c r="K40" s="69"/>
      <c r="L40" s="69"/>
      <c r="M40" s="69"/>
    </row>
    <row r="41" spans="1:13" ht="15" customHeight="1" x14ac:dyDescent="0.25">
      <c r="A41" s="139">
        <v>41</v>
      </c>
      <c r="B41" s="125">
        <v>96</v>
      </c>
      <c r="C41" s="131">
        <v>204405</v>
      </c>
      <c r="D41" s="69" t="s">
        <v>301</v>
      </c>
      <c r="E41" s="70" t="s">
        <v>168</v>
      </c>
      <c r="F41" s="133">
        <v>3255</v>
      </c>
      <c r="G41" s="165" t="s">
        <v>173</v>
      </c>
      <c r="H41" s="69"/>
      <c r="I41" s="69"/>
      <c r="J41" s="69"/>
      <c r="K41" s="69"/>
      <c r="L41" s="69"/>
      <c r="M41" s="69"/>
    </row>
    <row r="42" spans="1:13" ht="15" customHeight="1" x14ac:dyDescent="0.25">
      <c r="A42" s="139">
        <v>42</v>
      </c>
      <c r="B42" s="125">
        <v>32</v>
      </c>
      <c r="C42" s="131">
        <v>204795</v>
      </c>
      <c r="D42" s="69" t="s">
        <v>302</v>
      </c>
      <c r="E42" s="70" t="s">
        <v>168</v>
      </c>
      <c r="F42" s="133"/>
      <c r="G42" s="165" t="s">
        <v>173</v>
      </c>
      <c r="H42" s="69"/>
      <c r="I42" s="69"/>
      <c r="J42" s="69"/>
      <c r="K42" s="69"/>
      <c r="L42" s="69"/>
      <c r="M42" s="69"/>
    </row>
    <row r="43" spans="1:13" ht="15" customHeight="1" x14ac:dyDescent="0.25">
      <c r="A43" s="139">
        <v>43</v>
      </c>
      <c r="B43" s="125">
        <v>96</v>
      </c>
      <c r="C43" s="131">
        <v>204796</v>
      </c>
      <c r="D43" s="69" t="s">
        <v>303</v>
      </c>
      <c r="E43" s="70" t="s">
        <v>168</v>
      </c>
      <c r="F43" s="133"/>
      <c r="G43" s="165" t="s">
        <v>173</v>
      </c>
      <c r="H43" s="69"/>
      <c r="I43" s="69"/>
      <c r="J43" s="69"/>
      <c r="K43" s="69"/>
      <c r="L43" s="69"/>
      <c r="M43" s="69"/>
    </row>
    <row r="44" spans="1:13" ht="15" customHeight="1" x14ac:dyDescent="0.25">
      <c r="A44" s="139">
        <v>44</v>
      </c>
      <c r="B44" s="125">
        <v>57</v>
      </c>
      <c r="C44" s="131">
        <v>205363</v>
      </c>
      <c r="D44" s="69" t="s">
        <v>304</v>
      </c>
      <c r="E44" s="70" t="s">
        <v>168</v>
      </c>
      <c r="F44" s="133">
        <v>1025</v>
      </c>
      <c r="G44" s="165" t="s">
        <v>173</v>
      </c>
      <c r="H44" s="69"/>
      <c r="I44" s="69"/>
      <c r="J44" s="69"/>
      <c r="K44" s="69"/>
      <c r="L44" s="69"/>
      <c r="M44" s="69"/>
    </row>
    <row r="45" spans="1:13" ht="15" customHeight="1" x14ac:dyDescent="0.25">
      <c r="A45" s="139">
        <v>45</v>
      </c>
      <c r="B45" s="125">
        <v>1</v>
      </c>
      <c r="C45" s="131">
        <v>205366</v>
      </c>
      <c r="D45" s="69" t="s">
        <v>305</v>
      </c>
      <c r="E45" s="70" t="s">
        <v>168</v>
      </c>
      <c r="F45" s="133">
        <v>1230</v>
      </c>
      <c r="G45" s="165" t="s">
        <v>173</v>
      </c>
      <c r="H45" s="69"/>
      <c r="I45" s="69"/>
      <c r="J45" s="69"/>
      <c r="K45" s="69"/>
      <c r="L45" s="69"/>
      <c r="M45" s="69"/>
    </row>
    <row r="46" spans="1:13" ht="15" customHeight="1" x14ac:dyDescent="0.25">
      <c r="A46" s="139">
        <v>46</v>
      </c>
      <c r="B46" s="125">
        <v>1</v>
      </c>
      <c r="C46" s="131">
        <v>205419</v>
      </c>
      <c r="D46" s="69" t="s">
        <v>306</v>
      </c>
      <c r="E46" s="70" t="s">
        <v>168</v>
      </c>
      <c r="F46" s="133">
        <v>325</v>
      </c>
      <c r="G46" s="165" t="s">
        <v>173</v>
      </c>
      <c r="H46" s="69"/>
      <c r="I46" s="69"/>
      <c r="J46" s="69"/>
      <c r="K46" s="69"/>
      <c r="L46" s="69"/>
      <c r="M46" s="69"/>
    </row>
    <row r="47" spans="1:13" ht="15" customHeight="1" x14ac:dyDescent="0.25">
      <c r="A47" s="139">
        <v>47</v>
      </c>
      <c r="B47" s="125">
        <v>1</v>
      </c>
      <c r="C47" s="131">
        <v>205423</v>
      </c>
      <c r="D47" s="69" t="s">
        <v>307</v>
      </c>
      <c r="E47" s="70" t="s">
        <v>168</v>
      </c>
      <c r="F47" s="133"/>
      <c r="G47" s="165" t="s">
        <v>173</v>
      </c>
      <c r="H47" s="69"/>
      <c r="I47" s="69"/>
      <c r="J47" s="69"/>
      <c r="K47" s="69"/>
      <c r="L47" s="69"/>
      <c r="M47" s="69"/>
    </row>
    <row r="48" spans="1:13" ht="15" customHeight="1" x14ac:dyDescent="0.25">
      <c r="A48" s="139">
        <v>48</v>
      </c>
      <c r="B48" s="125">
        <v>1</v>
      </c>
      <c r="C48" s="131">
        <v>205428</v>
      </c>
      <c r="D48" s="69" t="s">
        <v>279</v>
      </c>
      <c r="E48" s="70" t="s">
        <v>168</v>
      </c>
      <c r="F48" s="133"/>
      <c r="G48" s="165" t="s">
        <v>173</v>
      </c>
      <c r="H48" s="69"/>
      <c r="I48" s="69"/>
      <c r="J48" s="69"/>
      <c r="K48" s="69"/>
      <c r="L48" s="69"/>
      <c r="M48" s="69"/>
    </row>
    <row r="49" spans="1:13" ht="15" customHeight="1" x14ac:dyDescent="0.25">
      <c r="A49" s="139">
        <v>49</v>
      </c>
      <c r="B49" s="125">
        <v>1</v>
      </c>
      <c r="C49" s="131">
        <v>205435</v>
      </c>
      <c r="D49" s="69" t="s">
        <v>280</v>
      </c>
      <c r="E49" s="70" t="s">
        <v>168</v>
      </c>
      <c r="F49" s="133"/>
      <c r="G49" s="165" t="s">
        <v>173</v>
      </c>
      <c r="H49" s="69"/>
      <c r="I49" s="69"/>
      <c r="J49" s="69"/>
      <c r="K49" s="69"/>
      <c r="L49" s="69"/>
      <c r="M49" s="69"/>
    </row>
    <row r="50" spans="1:13" ht="15" customHeight="1" x14ac:dyDescent="0.25">
      <c r="A50" s="139">
        <v>50</v>
      </c>
      <c r="B50" s="125">
        <v>1</v>
      </c>
      <c r="C50" s="131">
        <v>205437</v>
      </c>
      <c r="D50" s="69" t="s">
        <v>281</v>
      </c>
      <c r="E50" s="70" t="s">
        <v>168</v>
      </c>
      <c r="F50" s="133"/>
      <c r="G50" s="165" t="s">
        <v>173</v>
      </c>
      <c r="H50" s="69"/>
      <c r="I50" s="69"/>
      <c r="J50" s="69"/>
      <c r="K50" s="69"/>
      <c r="L50" s="69"/>
      <c r="M50" s="69"/>
    </row>
    <row r="51" spans="1:13" ht="15" customHeight="1" x14ac:dyDescent="0.25">
      <c r="A51" s="139">
        <v>51</v>
      </c>
      <c r="B51" s="125">
        <v>1</v>
      </c>
      <c r="C51" s="131">
        <v>205438</v>
      </c>
      <c r="D51" s="69" t="s">
        <v>282</v>
      </c>
      <c r="E51" s="70" t="s">
        <v>168</v>
      </c>
      <c r="F51" s="133"/>
      <c r="G51" s="165" t="s">
        <v>173</v>
      </c>
      <c r="H51" s="69"/>
      <c r="I51" s="69"/>
      <c r="J51" s="69"/>
      <c r="K51" s="69"/>
      <c r="L51" s="69"/>
      <c r="M51" s="69"/>
    </row>
    <row r="52" spans="1:13" ht="15" customHeight="1" x14ac:dyDescent="0.25">
      <c r="A52" s="139">
        <v>52</v>
      </c>
      <c r="B52" s="125">
        <v>1</v>
      </c>
      <c r="C52" s="131">
        <v>205439</v>
      </c>
      <c r="D52" s="69" t="s">
        <v>283</v>
      </c>
      <c r="E52" s="70" t="s">
        <v>168</v>
      </c>
      <c r="F52" s="133"/>
      <c r="G52" s="165" t="s">
        <v>173</v>
      </c>
      <c r="H52" s="69"/>
      <c r="I52" s="69"/>
      <c r="J52" s="69"/>
      <c r="K52" s="69"/>
      <c r="L52" s="69"/>
      <c r="M52" s="69"/>
    </row>
    <row r="53" spans="1:13" ht="15" customHeight="1" x14ac:dyDescent="0.25">
      <c r="A53" s="139">
        <v>53</v>
      </c>
      <c r="B53" s="125">
        <v>1</v>
      </c>
      <c r="C53" s="131">
        <v>205440</v>
      </c>
      <c r="D53" s="69" t="s">
        <v>284</v>
      </c>
      <c r="E53" s="70" t="s">
        <v>168</v>
      </c>
      <c r="F53" s="133"/>
      <c r="G53" s="165" t="s">
        <v>173</v>
      </c>
      <c r="H53" s="69"/>
      <c r="I53" s="69"/>
      <c r="J53" s="69"/>
      <c r="K53" s="69"/>
      <c r="L53" s="69"/>
      <c r="M53" s="69"/>
    </row>
    <row r="54" spans="1:13" ht="15" customHeight="1" x14ac:dyDescent="0.25">
      <c r="A54" s="139">
        <v>54</v>
      </c>
      <c r="B54" s="125">
        <v>1</v>
      </c>
      <c r="C54" s="131">
        <v>205442</v>
      </c>
      <c r="D54" s="69" t="s">
        <v>285</v>
      </c>
      <c r="E54" s="70" t="s">
        <v>168</v>
      </c>
      <c r="F54" s="133">
        <v>605</v>
      </c>
      <c r="G54" s="165" t="s">
        <v>173</v>
      </c>
      <c r="H54" s="69"/>
      <c r="I54" s="69"/>
      <c r="J54" s="69"/>
      <c r="K54" s="69"/>
      <c r="L54" s="69"/>
      <c r="M54" s="69"/>
    </row>
    <row r="55" spans="1:13" ht="15" customHeight="1" x14ac:dyDescent="0.25">
      <c r="A55" s="139">
        <v>55</v>
      </c>
      <c r="B55" s="125">
        <v>1</v>
      </c>
      <c r="C55" s="131">
        <v>205443</v>
      </c>
      <c r="D55" s="69" t="s">
        <v>286</v>
      </c>
      <c r="E55" s="70" t="s">
        <v>168</v>
      </c>
      <c r="F55" s="133">
        <v>2255</v>
      </c>
      <c r="G55" s="165" t="s">
        <v>173</v>
      </c>
      <c r="H55" s="69"/>
      <c r="I55" s="69"/>
      <c r="J55" s="69"/>
      <c r="K55" s="69"/>
      <c r="L55" s="69"/>
      <c r="M55" s="69"/>
    </row>
    <row r="56" spans="1:13" ht="15" customHeight="1" x14ac:dyDescent="0.25">
      <c r="A56" s="139">
        <v>56</v>
      </c>
      <c r="B56" s="125">
        <v>1</v>
      </c>
      <c r="C56" s="131">
        <v>205447</v>
      </c>
      <c r="D56" s="69" t="s">
        <v>287</v>
      </c>
      <c r="E56" s="70" t="s">
        <v>168</v>
      </c>
      <c r="F56" s="133">
        <v>9085</v>
      </c>
      <c r="G56" s="165" t="s">
        <v>173</v>
      </c>
      <c r="H56" s="69"/>
      <c r="I56" s="69"/>
      <c r="J56" s="69"/>
      <c r="K56" s="69"/>
      <c r="L56" s="69"/>
      <c r="M56" s="69"/>
    </row>
    <row r="57" spans="1:13" ht="15" customHeight="1" x14ac:dyDescent="0.25">
      <c r="A57" s="139">
        <v>57</v>
      </c>
      <c r="B57" s="125">
        <v>1</v>
      </c>
      <c r="C57" s="131">
        <v>205452</v>
      </c>
      <c r="D57" s="69" t="s">
        <v>288</v>
      </c>
      <c r="E57" s="70" t="s">
        <v>168</v>
      </c>
      <c r="F57" s="133">
        <v>1730</v>
      </c>
      <c r="G57" s="165" t="s">
        <v>173</v>
      </c>
      <c r="H57" s="69"/>
      <c r="I57" s="69"/>
      <c r="J57" s="69"/>
      <c r="K57" s="69"/>
      <c r="L57" s="69"/>
      <c r="M57" s="69"/>
    </row>
    <row r="58" spans="1:13" ht="15" customHeight="1" x14ac:dyDescent="0.25">
      <c r="A58" s="139">
        <v>58</v>
      </c>
      <c r="B58" s="125">
        <v>1</v>
      </c>
      <c r="C58" s="131">
        <v>205513</v>
      </c>
      <c r="D58" s="69" t="s">
        <v>289</v>
      </c>
      <c r="E58" s="70" t="s">
        <v>168</v>
      </c>
      <c r="F58" s="133"/>
      <c r="G58" s="165" t="s">
        <v>173</v>
      </c>
      <c r="H58" s="69"/>
      <c r="I58" s="69"/>
      <c r="J58" s="69"/>
      <c r="K58" s="69"/>
      <c r="L58" s="69"/>
      <c r="M58" s="69"/>
    </row>
    <row r="59" spans="1:13" ht="15" customHeight="1" x14ac:dyDescent="0.25">
      <c r="A59" s="139">
        <v>59</v>
      </c>
      <c r="B59" s="125">
        <v>1</v>
      </c>
      <c r="C59" s="131">
        <v>205514</v>
      </c>
      <c r="D59" s="69" t="s">
        <v>290</v>
      </c>
      <c r="E59" s="70" t="s">
        <v>168</v>
      </c>
      <c r="F59" s="133"/>
      <c r="G59" s="165" t="s">
        <v>173</v>
      </c>
      <c r="H59" s="69"/>
      <c r="I59" s="69"/>
      <c r="J59" s="69"/>
      <c r="K59" s="69"/>
      <c r="L59" s="69"/>
      <c r="M59" s="69"/>
    </row>
    <row r="60" spans="1:13" ht="15" customHeight="1" x14ac:dyDescent="0.25">
      <c r="A60" s="139">
        <v>60</v>
      </c>
      <c r="B60" s="125">
        <v>1</v>
      </c>
      <c r="C60" s="131">
        <v>205515</v>
      </c>
      <c r="D60" s="69" t="s">
        <v>291</v>
      </c>
      <c r="E60" s="70" t="s">
        <v>168</v>
      </c>
      <c r="F60" s="133"/>
      <c r="G60" s="165" t="s">
        <v>173</v>
      </c>
      <c r="H60" s="69"/>
      <c r="I60" s="69"/>
      <c r="J60" s="69"/>
      <c r="K60" s="69"/>
      <c r="L60" s="69"/>
      <c r="M60" s="69"/>
    </row>
    <row r="61" spans="1:13" ht="15" customHeight="1" thickBot="1" x14ac:dyDescent="0.3">
      <c r="B61" s="233" t="s">
        <v>169</v>
      </c>
      <c r="C61" s="234"/>
      <c r="D61" s="234"/>
      <c r="E61" s="234"/>
      <c r="F61" s="235"/>
      <c r="G61" s="166" t="s">
        <v>173</v>
      </c>
    </row>
    <row r="63" spans="1:13" ht="15" customHeight="1" x14ac:dyDescent="0.25">
      <c r="D63" s="140" t="s">
        <v>310</v>
      </c>
    </row>
  </sheetData>
  <autoFilter ref="A14:O61" xr:uid="{B5DE1968-538E-433D-9D15-16C66A0BF886}"/>
  <mergeCells count="1">
    <mergeCell ref="B61:F61"/>
  </mergeCells>
  <conditionalFormatting sqref="C1:C1048576">
    <cfRule type="duplicateValues" dxfId="1" priority="1"/>
  </conditionalFormatting>
  <pageMargins left="0.7" right="0.7" top="0.75" bottom="0.75" header="0.3" footer="0.3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12355-60DF-4B24-BC50-432104897C1D}">
  <sheetPr>
    <tabColor theme="8" tint="0.79998168889431442"/>
  </sheetPr>
  <dimension ref="A1:N247"/>
  <sheetViews>
    <sheetView topLeftCell="C1" zoomScale="84" zoomScaleNormal="84" zoomScaleSheetLayoutView="41" workbookViewId="0">
      <pane ySplit="14" topLeftCell="A103" activePane="bottomLeft" state="frozen"/>
      <selection pane="bottomLeft" activeCell="D108" sqref="D108"/>
    </sheetView>
  </sheetViews>
  <sheetFormatPr baseColWidth="10" defaultColWidth="9.140625" defaultRowHeight="15" customHeight="1" x14ac:dyDescent="0.25"/>
  <cols>
    <col min="1" max="1" width="4.42578125" style="54" customWidth="1"/>
    <col min="2" max="2" width="20.28515625" style="55" bestFit="1" customWidth="1"/>
    <col min="3" max="3" width="11.7109375" style="54" customWidth="1"/>
    <col min="4" max="4" width="173.28515625" style="43" customWidth="1"/>
    <col min="5" max="5" width="8" style="54" bestFit="1" customWidth="1"/>
    <col min="6" max="6" width="14.42578125" style="54" bestFit="1" customWidth="1"/>
    <col min="7" max="7" width="15" style="43" bestFit="1" customWidth="1"/>
    <col min="8" max="8" width="22.140625" style="43" customWidth="1"/>
    <col min="9" max="9" width="16.28515625" style="43" bestFit="1" customWidth="1"/>
    <col min="10" max="10" width="17.42578125" style="43" bestFit="1" customWidth="1"/>
    <col min="11" max="11" width="13.140625" style="43" bestFit="1" customWidth="1"/>
    <col min="12" max="12" width="13.28515625" style="43" bestFit="1" customWidth="1"/>
    <col min="13" max="13" width="13.7109375" style="43" bestFit="1" customWidth="1"/>
    <col min="14" max="14" width="13.42578125" style="43" bestFit="1" customWidth="1"/>
    <col min="15" max="16384" width="9.140625" style="43"/>
  </cols>
  <sheetData>
    <row r="1" spans="1:14" s="48" customFormat="1" ht="15" customHeight="1" x14ac:dyDescent="0.25">
      <c r="A1" s="44"/>
      <c r="B1" s="45"/>
      <c r="C1" s="46"/>
      <c r="D1" s="60"/>
      <c r="E1" s="60"/>
      <c r="F1" s="60"/>
      <c r="H1" s="51"/>
    </row>
    <row r="2" spans="1:14" s="48" customFormat="1" ht="15" customHeight="1" x14ac:dyDescent="0.25">
      <c r="A2" s="44"/>
      <c r="B2" s="45"/>
      <c r="C2" s="46"/>
      <c r="D2" s="60"/>
      <c r="E2" s="60"/>
      <c r="F2" s="60"/>
      <c r="H2" s="51"/>
    </row>
    <row r="3" spans="1:14" s="48" customFormat="1" ht="15" customHeight="1" x14ac:dyDescent="0.25">
      <c r="A3" s="44"/>
      <c r="B3" s="45"/>
      <c r="C3" s="46"/>
      <c r="D3" s="60"/>
      <c r="E3" s="60"/>
      <c r="F3" s="60"/>
      <c r="H3" s="51"/>
    </row>
    <row r="4" spans="1:14" s="48" customFormat="1" ht="15" customHeight="1" x14ac:dyDescent="0.25">
      <c r="A4" s="49"/>
      <c r="B4" s="128"/>
      <c r="C4" s="46"/>
      <c r="D4" s="60"/>
      <c r="E4" s="60"/>
      <c r="F4" s="60"/>
      <c r="H4" s="51"/>
    </row>
    <row r="5" spans="1:14" s="50" customFormat="1" ht="15" customHeight="1" thickBot="1" x14ac:dyDescent="0.3">
      <c r="B5" s="46"/>
      <c r="C5" s="46"/>
      <c r="D5" s="60"/>
      <c r="E5" s="60"/>
      <c r="F5" s="60"/>
      <c r="G5" s="48"/>
      <c r="H5" s="51"/>
      <c r="I5" s="51"/>
      <c r="J5" s="51"/>
      <c r="K5" s="51"/>
      <c r="L5" s="51"/>
    </row>
    <row r="6" spans="1:14" s="50" customFormat="1" ht="15.75" customHeight="1" thickBot="1" x14ac:dyDescent="0.3">
      <c r="B6" s="52" t="s">
        <v>120</v>
      </c>
      <c r="C6" s="127" t="s">
        <v>308</v>
      </c>
      <c r="D6" s="161"/>
      <c r="E6" s="60"/>
      <c r="F6" s="60"/>
      <c r="G6" s="48"/>
      <c r="H6" s="51"/>
      <c r="I6" s="51"/>
      <c r="J6" s="51"/>
      <c r="K6" s="51"/>
      <c r="L6" s="51"/>
    </row>
    <row r="7" spans="1:14" s="50" customFormat="1" ht="15.75" customHeight="1" thickBot="1" x14ac:dyDescent="0.3">
      <c r="B7" s="65" t="s">
        <v>121</v>
      </c>
      <c r="C7" s="127" t="s">
        <v>174</v>
      </c>
      <c r="D7" s="155"/>
      <c r="E7" s="60"/>
      <c r="F7" s="60"/>
      <c r="G7" s="48"/>
      <c r="H7" s="51"/>
      <c r="I7" s="48"/>
      <c r="J7" s="51"/>
      <c r="K7" s="51"/>
      <c r="L7" s="51"/>
    </row>
    <row r="8" spans="1:14" s="50" customFormat="1" ht="33" customHeight="1" thickBot="1" x14ac:dyDescent="0.3">
      <c r="B8" s="53" t="s">
        <v>122</v>
      </c>
      <c r="C8" s="237"/>
      <c r="D8" s="238"/>
      <c r="E8" s="60"/>
      <c r="F8" s="60"/>
      <c r="G8" s="48"/>
      <c r="H8" s="51"/>
      <c r="I8" s="51"/>
      <c r="J8" s="51"/>
      <c r="K8" s="51"/>
      <c r="L8" s="51"/>
    </row>
    <row r="9" spans="1:14" s="50" customFormat="1" ht="15" customHeight="1" x14ac:dyDescent="0.25">
      <c r="B9" s="46"/>
      <c r="C9" s="47"/>
      <c r="D9" s="60"/>
      <c r="E9" s="60"/>
      <c r="F9" s="60"/>
      <c r="G9" s="48"/>
      <c r="H9" s="51"/>
      <c r="I9" s="51"/>
      <c r="J9" s="51"/>
      <c r="K9" s="51"/>
      <c r="L9" s="51"/>
    </row>
    <row r="10" spans="1:14" s="50" customFormat="1" ht="15" customHeight="1" x14ac:dyDescent="0.25">
      <c r="B10" s="129"/>
      <c r="C10" s="47"/>
      <c r="D10" s="60"/>
      <c r="E10" s="60"/>
      <c r="F10" s="60"/>
      <c r="G10" s="48"/>
      <c r="H10" s="51"/>
      <c r="I10" s="48"/>
      <c r="J10" s="51"/>
      <c r="K10" s="51"/>
      <c r="L10" s="51"/>
    </row>
    <row r="11" spans="1:14" s="50" customFormat="1" ht="15" customHeight="1" x14ac:dyDescent="0.25">
      <c r="B11" s="236" t="s">
        <v>153</v>
      </c>
      <c r="C11" s="236"/>
      <c r="D11" s="47"/>
      <c r="E11" s="47"/>
      <c r="F11" s="47"/>
      <c r="G11" s="51"/>
      <c r="H11" s="51"/>
      <c r="I11" s="51"/>
      <c r="J11" s="51"/>
      <c r="K11" s="51"/>
      <c r="L11" s="51"/>
    </row>
    <row r="12" spans="1:14" s="50" customFormat="1" ht="15" customHeight="1" x14ac:dyDescent="0.25">
      <c r="B12" s="46"/>
      <c r="C12" s="47"/>
      <c r="D12" s="47"/>
      <c r="E12" s="47"/>
      <c r="F12" s="47"/>
      <c r="G12" s="51"/>
      <c r="H12" s="51"/>
      <c r="I12" s="51"/>
      <c r="J12" s="51"/>
      <c r="K12" s="51"/>
      <c r="L12" s="51"/>
    </row>
    <row r="13" spans="1:14" s="50" customFormat="1" ht="15" customHeight="1" thickBot="1" x14ac:dyDescent="0.3">
      <c r="B13" s="46"/>
      <c r="C13" s="47"/>
      <c r="D13" s="47"/>
      <c r="E13" s="47"/>
      <c r="F13" s="47"/>
      <c r="G13" s="51"/>
      <c r="H13" s="51"/>
      <c r="I13" s="51"/>
      <c r="J13" s="51"/>
      <c r="K13" s="51"/>
      <c r="L13" s="51"/>
    </row>
    <row r="14" spans="1:14" s="67" customFormat="1" ht="60" x14ac:dyDescent="0.25">
      <c r="B14" s="73" t="s">
        <v>154</v>
      </c>
      <c r="C14" s="74" t="s">
        <v>155</v>
      </c>
      <c r="D14" s="74" t="s">
        <v>157</v>
      </c>
      <c r="E14" s="75" t="s">
        <v>158</v>
      </c>
      <c r="F14" s="75" t="s">
        <v>159</v>
      </c>
      <c r="G14" s="75" t="s">
        <v>160</v>
      </c>
      <c r="H14" s="75" t="s">
        <v>161</v>
      </c>
      <c r="I14" s="75" t="s">
        <v>162</v>
      </c>
      <c r="J14" s="75" t="s">
        <v>163</v>
      </c>
      <c r="K14" s="75" t="s">
        <v>164</v>
      </c>
      <c r="L14" s="75" t="s">
        <v>165</v>
      </c>
      <c r="M14" s="75" t="s">
        <v>166</v>
      </c>
      <c r="N14" s="76" t="s">
        <v>167</v>
      </c>
    </row>
    <row r="15" spans="1:14" ht="13.5" customHeight="1" x14ac:dyDescent="0.25">
      <c r="A15" s="68">
        <v>1</v>
      </c>
      <c r="B15" s="125">
        <v>25</v>
      </c>
      <c r="C15" s="70">
        <v>101805</v>
      </c>
      <c r="D15" s="172" t="s">
        <v>175</v>
      </c>
      <c r="E15" s="70" t="s">
        <v>168</v>
      </c>
      <c r="F15" s="66"/>
      <c r="G15" s="72"/>
      <c r="H15" s="164" t="s">
        <v>173</v>
      </c>
      <c r="I15" s="69"/>
      <c r="J15" s="71"/>
      <c r="K15" s="71"/>
      <c r="L15" s="71"/>
      <c r="M15" s="71"/>
      <c r="N15" s="71"/>
    </row>
    <row r="16" spans="1:14" ht="15" customHeight="1" x14ac:dyDescent="0.25">
      <c r="A16" s="68">
        <v>2</v>
      </c>
      <c r="B16" s="125">
        <v>25</v>
      </c>
      <c r="C16" s="70">
        <v>101806</v>
      </c>
      <c r="D16" s="151" t="s">
        <v>176</v>
      </c>
      <c r="E16" s="70" t="s">
        <v>168</v>
      </c>
      <c r="F16" s="66"/>
      <c r="G16" s="72"/>
      <c r="H16" s="164" t="s">
        <v>173</v>
      </c>
      <c r="I16" s="69"/>
      <c r="J16" s="71"/>
      <c r="K16" s="71"/>
      <c r="L16" s="71"/>
      <c r="M16" s="71"/>
      <c r="N16" s="71"/>
    </row>
    <row r="17" spans="1:14" ht="15" customHeight="1" x14ac:dyDescent="0.25">
      <c r="A17" s="68">
        <v>3</v>
      </c>
      <c r="B17" s="125">
        <v>25</v>
      </c>
      <c r="C17" s="70">
        <v>101807</v>
      </c>
      <c r="D17" s="172" t="s">
        <v>177</v>
      </c>
      <c r="E17" s="70" t="s">
        <v>168</v>
      </c>
      <c r="F17" s="66"/>
      <c r="G17" s="72"/>
      <c r="H17" s="164" t="s">
        <v>173</v>
      </c>
      <c r="I17" s="69"/>
      <c r="J17" s="71"/>
      <c r="K17" s="71"/>
      <c r="L17" s="71"/>
      <c r="M17" s="71"/>
      <c r="N17" s="71"/>
    </row>
    <row r="18" spans="1:14" ht="15" customHeight="1" x14ac:dyDescent="0.25">
      <c r="A18" s="68">
        <v>4</v>
      </c>
      <c r="B18" s="125">
        <v>25</v>
      </c>
      <c r="C18" s="70">
        <v>101808</v>
      </c>
      <c r="D18" s="151" t="s">
        <v>178</v>
      </c>
      <c r="E18" s="70" t="s">
        <v>168</v>
      </c>
      <c r="F18" s="66"/>
      <c r="G18" s="72"/>
      <c r="H18" s="164" t="s">
        <v>173</v>
      </c>
      <c r="I18" s="69"/>
      <c r="J18" s="71"/>
      <c r="K18" s="71"/>
      <c r="L18" s="71"/>
      <c r="M18" s="71"/>
      <c r="N18" s="71"/>
    </row>
    <row r="19" spans="1:14" ht="15" customHeight="1" x14ac:dyDescent="0.25">
      <c r="A19" s="68">
        <v>5</v>
      </c>
      <c r="B19" s="125">
        <v>25</v>
      </c>
      <c r="C19" s="70">
        <v>101809</v>
      </c>
      <c r="D19" s="151" t="s">
        <v>179</v>
      </c>
      <c r="E19" s="70" t="s">
        <v>168</v>
      </c>
      <c r="F19" s="66"/>
      <c r="G19" s="72"/>
      <c r="H19" s="164" t="s">
        <v>173</v>
      </c>
      <c r="I19" s="69"/>
      <c r="J19" s="71"/>
      <c r="K19" s="71"/>
      <c r="L19" s="71"/>
      <c r="M19" s="71"/>
      <c r="N19" s="71"/>
    </row>
    <row r="20" spans="1:14" ht="15" customHeight="1" x14ac:dyDescent="0.25">
      <c r="A20" s="68">
        <v>6</v>
      </c>
      <c r="B20" s="125">
        <v>100</v>
      </c>
      <c r="C20" s="70">
        <v>101974</v>
      </c>
      <c r="D20" s="151" t="s">
        <v>189</v>
      </c>
      <c r="E20" s="70" t="s">
        <v>168</v>
      </c>
      <c r="F20" s="66"/>
      <c r="G20" s="72">
        <v>420</v>
      </c>
      <c r="H20" s="164" t="s">
        <v>173</v>
      </c>
      <c r="I20" s="69"/>
      <c r="J20" s="71"/>
      <c r="K20" s="71"/>
      <c r="L20" s="71"/>
      <c r="M20" s="71"/>
      <c r="N20" s="71"/>
    </row>
    <row r="21" spans="1:14" ht="15" customHeight="1" x14ac:dyDescent="0.25">
      <c r="A21" s="68">
        <v>7</v>
      </c>
      <c r="B21" s="125">
        <v>100</v>
      </c>
      <c r="C21" s="70">
        <v>101975</v>
      </c>
      <c r="D21" s="151" t="s">
        <v>190</v>
      </c>
      <c r="E21" s="70" t="s">
        <v>168</v>
      </c>
      <c r="F21" s="66"/>
      <c r="G21" s="72">
        <v>440</v>
      </c>
      <c r="H21" s="164" t="s">
        <v>173</v>
      </c>
      <c r="I21" s="69"/>
      <c r="J21" s="71"/>
      <c r="K21" s="71"/>
      <c r="L21" s="71"/>
      <c r="M21" s="71"/>
      <c r="N21" s="71"/>
    </row>
    <row r="22" spans="1:14" ht="15" customHeight="1" x14ac:dyDescent="0.25">
      <c r="A22" s="68">
        <v>8</v>
      </c>
      <c r="B22" s="125">
        <v>50</v>
      </c>
      <c r="C22" s="70">
        <v>101976</v>
      </c>
      <c r="D22" s="151" t="s">
        <v>191</v>
      </c>
      <c r="E22" s="70" t="s">
        <v>168</v>
      </c>
      <c r="F22" s="66"/>
      <c r="G22" s="72">
        <v>480</v>
      </c>
      <c r="H22" s="164" t="s">
        <v>173</v>
      </c>
      <c r="I22" s="69"/>
      <c r="J22" s="71"/>
      <c r="K22" s="71"/>
      <c r="L22" s="71"/>
      <c r="M22" s="71"/>
      <c r="N22" s="71"/>
    </row>
    <row r="23" spans="1:14" ht="15" customHeight="1" x14ac:dyDescent="0.25">
      <c r="A23" s="68">
        <v>9</v>
      </c>
      <c r="B23" s="125">
        <v>50</v>
      </c>
      <c r="C23" s="70">
        <v>101977</v>
      </c>
      <c r="D23" s="151" t="s">
        <v>192</v>
      </c>
      <c r="E23" s="70" t="s">
        <v>168</v>
      </c>
      <c r="F23" s="66"/>
      <c r="G23" s="72">
        <v>300</v>
      </c>
      <c r="H23" s="164" t="s">
        <v>173</v>
      </c>
      <c r="I23" s="69"/>
      <c r="J23" s="71"/>
      <c r="K23" s="71"/>
      <c r="L23" s="71"/>
      <c r="M23" s="71"/>
      <c r="N23" s="71"/>
    </row>
    <row r="24" spans="1:14" ht="15" customHeight="1" x14ac:dyDescent="0.25">
      <c r="A24" s="68">
        <v>10</v>
      </c>
      <c r="B24" s="125">
        <v>100</v>
      </c>
      <c r="C24" s="70">
        <v>101978</v>
      </c>
      <c r="D24" s="151" t="s">
        <v>193</v>
      </c>
      <c r="E24" s="70" t="s">
        <v>168</v>
      </c>
      <c r="F24" s="66"/>
      <c r="G24" s="72"/>
      <c r="H24" s="164" t="s">
        <v>173</v>
      </c>
      <c r="I24" s="69"/>
      <c r="J24" s="71"/>
      <c r="K24" s="71"/>
      <c r="L24" s="71"/>
      <c r="M24" s="71"/>
      <c r="N24" s="71"/>
    </row>
    <row r="25" spans="1:14" ht="15" customHeight="1" x14ac:dyDescent="0.25">
      <c r="A25" s="68">
        <v>11</v>
      </c>
      <c r="B25" s="125">
        <v>150</v>
      </c>
      <c r="C25" s="70">
        <v>101979</v>
      </c>
      <c r="D25" s="151" t="s">
        <v>194</v>
      </c>
      <c r="E25" s="70" t="s">
        <v>168</v>
      </c>
      <c r="F25" s="66"/>
      <c r="G25" s="72"/>
      <c r="H25" s="164" t="s">
        <v>173</v>
      </c>
      <c r="I25" s="69"/>
      <c r="J25" s="71"/>
      <c r="K25" s="71"/>
      <c r="L25" s="71"/>
      <c r="M25" s="71"/>
      <c r="N25" s="71"/>
    </row>
    <row r="26" spans="1:14" ht="15" customHeight="1" x14ac:dyDescent="0.25">
      <c r="A26" s="68">
        <v>12</v>
      </c>
      <c r="B26" s="125">
        <v>150</v>
      </c>
      <c r="C26" s="70">
        <v>101980</v>
      </c>
      <c r="D26" s="151" t="s">
        <v>195</v>
      </c>
      <c r="E26" s="70" t="s">
        <v>168</v>
      </c>
      <c r="F26" s="66"/>
      <c r="G26" s="72">
        <v>750</v>
      </c>
      <c r="H26" s="164" t="s">
        <v>173</v>
      </c>
      <c r="I26" s="69"/>
      <c r="J26" s="71"/>
      <c r="K26" s="71"/>
      <c r="L26" s="71"/>
      <c r="M26" s="71"/>
      <c r="N26" s="71"/>
    </row>
    <row r="27" spans="1:14" ht="15" customHeight="1" x14ac:dyDescent="0.25">
      <c r="A27" s="68">
        <v>13</v>
      </c>
      <c r="B27" s="125">
        <v>50</v>
      </c>
      <c r="C27" s="70">
        <v>101981</v>
      </c>
      <c r="D27" s="151" t="s">
        <v>196</v>
      </c>
      <c r="E27" s="70" t="s">
        <v>168</v>
      </c>
      <c r="F27" s="66"/>
      <c r="G27" s="72"/>
      <c r="H27" s="164" t="s">
        <v>173</v>
      </c>
      <c r="I27" s="69"/>
      <c r="J27" s="71"/>
      <c r="K27" s="71"/>
      <c r="L27" s="71"/>
      <c r="M27" s="71"/>
      <c r="N27" s="71"/>
    </row>
    <row r="28" spans="1:14" ht="15" customHeight="1" x14ac:dyDescent="0.25">
      <c r="A28" s="68">
        <v>14</v>
      </c>
      <c r="B28" s="125">
        <v>100</v>
      </c>
      <c r="C28" s="70">
        <v>101982</v>
      </c>
      <c r="D28" s="151" t="s">
        <v>197</v>
      </c>
      <c r="E28" s="70" t="s">
        <v>168</v>
      </c>
      <c r="F28" s="70"/>
      <c r="G28" s="72">
        <v>1060</v>
      </c>
      <c r="H28" s="164" t="s">
        <v>173</v>
      </c>
      <c r="I28" s="69"/>
      <c r="J28" s="71"/>
      <c r="K28" s="71"/>
      <c r="L28" s="71"/>
      <c r="M28" s="71"/>
      <c r="N28" s="71"/>
    </row>
    <row r="29" spans="1:14" ht="15" customHeight="1" x14ac:dyDescent="0.25">
      <c r="A29" s="68">
        <v>15</v>
      </c>
      <c r="B29" s="125">
        <v>100</v>
      </c>
      <c r="C29" s="70">
        <v>101983</v>
      </c>
      <c r="D29" s="151" t="s">
        <v>198</v>
      </c>
      <c r="E29" s="70" t="s">
        <v>168</v>
      </c>
      <c r="F29" s="70"/>
      <c r="G29" s="72"/>
      <c r="H29" s="164" t="s">
        <v>173</v>
      </c>
      <c r="I29" s="69"/>
      <c r="J29" s="71"/>
      <c r="K29" s="71"/>
      <c r="L29" s="71"/>
      <c r="M29" s="71"/>
      <c r="N29" s="71"/>
    </row>
    <row r="30" spans="1:14" ht="15" customHeight="1" x14ac:dyDescent="0.25">
      <c r="A30" s="68">
        <v>16</v>
      </c>
      <c r="B30" s="125">
        <v>75</v>
      </c>
      <c r="C30" s="70">
        <v>101984</v>
      </c>
      <c r="D30" s="151" t="s">
        <v>199</v>
      </c>
      <c r="E30" s="70" t="s">
        <v>168</v>
      </c>
      <c r="F30" s="70"/>
      <c r="G30" s="72"/>
      <c r="H30" s="164" t="s">
        <v>173</v>
      </c>
      <c r="I30" s="69"/>
      <c r="J30" s="71"/>
      <c r="K30" s="71"/>
      <c r="L30" s="71"/>
      <c r="M30" s="71"/>
      <c r="N30" s="71"/>
    </row>
    <row r="31" spans="1:14" ht="15" customHeight="1" x14ac:dyDescent="0.25">
      <c r="A31" s="68">
        <v>17</v>
      </c>
      <c r="B31" s="125">
        <v>100</v>
      </c>
      <c r="C31" s="70">
        <v>101985</v>
      </c>
      <c r="D31" s="151" t="s">
        <v>200</v>
      </c>
      <c r="E31" s="70" t="s">
        <v>168</v>
      </c>
      <c r="F31" s="70"/>
      <c r="G31" s="72"/>
      <c r="H31" s="164" t="s">
        <v>173</v>
      </c>
      <c r="I31" s="69"/>
      <c r="J31" s="71"/>
      <c r="K31" s="71"/>
      <c r="L31" s="71"/>
      <c r="M31" s="71"/>
      <c r="N31" s="71"/>
    </row>
    <row r="32" spans="1:14" ht="15" customHeight="1" x14ac:dyDescent="0.25">
      <c r="A32" s="68">
        <v>18</v>
      </c>
      <c r="B32" s="125">
        <v>25</v>
      </c>
      <c r="C32" s="70">
        <v>101986</v>
      </c>
      <c r="D32" s="151" t="s">
        <v>201</v>
      </c>
      <c r="E32" s="70" t="s">
        <v>168</v>
      </c>
      <c r="F32" s="70"/>
      <c r="G32" s="72"/>
      <c r="H32" s="164" t="s">
        <v>173</v>
      </c>
      <c r="I32" s="69"/>
      <c r="J32" s="71"/>
      <c r="K32" s="71"/>
      <c r="L32" s="71"/>
      <c r="M32" s="71"/>
      <c r="N32" s="71"/>
    </row>
    <row r="33" spans="1:14" ht="15" customHeight="1" x14ac:dyDescent="0.25">
      <c r="A33" s="68">
        <v>19</v>
      </c>
      <c r="B33" s="125">
        <v>25</v>
      </c>
      <c r="C33" s="70">
        <v>101987</v>
      </c>
      <c r="D33" s="151" t="s">
        <v>202</v>
      </c>
      <c r="E33" s="70" t="s">
        <v>168</v>
      </c>
      <c r="F33" s="70"/>
      <c r="G33" s="72"/>
      <c r="H33" s="164" t="s">
        <v>173</v>
      </c>
      <c r="I33" s="69"/>
      <c r="J33" s="71"/>
      <c r="K33" s="71"/>
      <c r="L33" s="71"/>
      <c r="M33" s="71"/>
      <c r="N33" s="71"/>
    </row>
    <row r="34" spans="1:14" ht="15" customHeight="1" x14ac:dyDescent="0.25">
      <c r="A34" s="68">
        <v>20</v>
      </c>
      <c r="B34" s="125">
        <v>50</v>
      </c>
      <c r="C34" s="70">
        <v>101988</v>
      </c>
      <c r="D34" s="151" t="s">
        <v>203</v>
      </c>
      <c r="E34" s="70" t="s">
        <v>168</v>
      </c>
      <c r="F34" s="70"/>
      <c r="G34" s="72"/>
      <c r="H34" s="164" t="s">
        <v>173</v>
      </c>
      <c r="I34" s="69"/>
      <c r="J34" s="71"/>
      <c r="K34" s="71"/>
      <c r="L34" s="71"/>
      <c r="M34" s="71"/>
      <c r="N34" s="71"/>
    </row>
    <row r="35" spans="1:14" ht="15" customHeight="1" x14ac:dyDescent="0.25">
      <c r="A35" s="68">
        <v>21</v>
      </c>
      <c r="B35" s="125">
        <v>50</v>
      </c>
      <c r="C35" s="70">
        <v>101989</v>
      </c>
      <c r="D35" s="151" t="s">
        <v>204</v>
      </c>
      <c r="E35" s="70" t="s">
        <v>168</v>
      </c>
      <c r="F35" s="70"/>
      <c r="G35" s="72"/>
      <c r="H35" s="164" t="s">
        <v>173</v>
      </c>
      <c r="I35" s="69"/>
      <c r="J35" s="71"/>
      <c r="K35" s="71"/>
      <c r="L35" s="71"/>
      <c r="M35" s="71"/>
      <c r="N35" s="71"/>
    </row>
    <row r="36" spans="1:14" ht="15" customHeight="1" x14ac:dyDescent="0.25">
      <c r="A36" s="68">
        <v>22</v>
      </c>
      <c r="B36" s="125">
        <v>50</v>
      </c>
      <c r="C36" s="70">
        <v>101990</v>
      </c>
      <c r="D36" s="151" t="s">
        <v>205</v>
      </c>
      <c r="E36" s="70" t="s">
        <v>168</v>
      </c>
      <c r="F36" s="70"/>
      <c r="G36" s="72"/>
      <c r="H36" s="164" t="s">
        <v>173</v>
      </c>
      <c r="I36" s="69"/>
      <c r="J36" s="71"/>
      <c r="K36" s="71"/>
      <c r="L36" s="71"/>
      <c r="M36" s="71"/>
      <c r="N36" s="71"/>
    </row>
    <row r="37" spans="1:14" ht="15" customHeight="1" x14ac:dyDescent="0.25">
      <c r="A37" s="68">
        <v>23</v>
      </c>
      <c r="B37" s="125">
        <v>25</v>
      </c>
      <c r="C37" s="70">
        <v>101991</v>
      </c>
      <c r="D37" s="151" t="s">
        <v>206</v>
      </c>
      <c r="E37" s="70" t="s">
        <v>168</v>
      </c>
      <c r="F37" s="70"/>
      <c r="G37" s="72"/>
      <c r="H37" s="164" t="s">
        <v>173</v>
      </c>
      <c r="I37" s="69"/>
      <c r="J37" s="71"/>
      <c r="K37" s="71"/>
      <c r="L37" s="71"/>
      <c r="M37" s="71"/>
      <c r="N37" s="71"/>
    </row>
    <row r="38" spans="1:14" ht="15" customHeight="1" x14ac:dyDescent="0.25">
      <c r="A38" s="68">
        <v>24</v>
      </c>
      <c r="B38" s="125">
        <v>25</v>
      </c>
      <c r="C38" s="70">
        <v>101992</v>
      </c>
      <c r="D38" s="151" t="s">
        <v>207</v>
      </c>
      <c r="E38" s="70" t="s">
        <v>168</v>
      </c>
      <c r="F38" s="70"/>
      <c r="G38" s="72"/>
      <c r="H38" s="164" t="s">
        <v>173</v>
      </c>
      <c r="I38" s="69"/>
      <c r="J38" s="71"/>
      <c r="K38" s="71"/>
      <c r="L38" s="71"/>
      <c r="M38" s="71"/>
      <c r="N38" s="71"/>
    </row>
    <row r="39" spans="1:14" ht="15" customHeight="1" x14ac:dyDescent="0.25">
      <c r="A39" s="68">
        <v>25</v>
      </c>
      <c r="B39" s="125">
        <v>30</v>
      </c>
      <c r="C39" s="70">
        <v>101993</v>
      </c>
      <c r="D39" s="151" t="s">
        <v>208</v>
      </c>
      <c r="E39" s="70" t="s">
        <v>168</v>
      </c>
      <c r="F39" s="70"/>
      <c r="G39" s="72"/>
      <c r="H39" s="164" t="s">
        <v>173</v>
      </c>
      <c r="I39" s="69"/>
      <c r="J39" s="71"/>
      <c r="K39" s="71"/>
      <c r="L39" s="71"/>
      <c r="M39" s="71"/>
      <c r="N39" s="71"/>
    </row>
    <row r="40" spans="1:14" ht="15" customHeight="1" x14ac:dyDescent="0.25">
      <c r="A40" s="68">
        <v>26</v>
      </c>
      <c r="B40" s="125">
        <v>30</v>
      </c>
      <c r="C40" s="70">
        <v>101994</v>
      </c>
      <c r="D40" s="151" t="s">
        <v>209</v>
      </c>
      <c r="E40" s="70" t="s">
        <v>168</v>
      </c>
      <c r="F40" s="70"/>
      <c r="G40" s="72"/>
      <c r="H40" s="164" t="s">
        <v>173</v>
      </c>
      <c r="I40" s="69"/>
      <c r="J40" s="71"/>
      <c r="K40" s="71"/>
      <c r="L40" s="71"/>
      <c r="M40" s="71"/>
      <c r="N40" s="71"/>
    </row>
    <row r="41" spans="1:14" ht="15" customHeight="1" x14ac:dyDescent="0.25">
      <c r="A41" s="68">
        <v>27</v>
      </c>
      <c r="B41" s="125">
        <v>25</v>
      </c>
      <c r="C41" s="70">
        <v>101995</v>
      </c>
      <c r="D41" s="151" t="s">
        <v>210</v>
      </c>
      <c r="E41" s="70" t="s">
        <v>168</v>
      </c>
      <c r="F41" s="70"/>
      <c r="G41" s="72"/>
      <c r="H41" s="164" t="s">
        <v>173</v>
      </c>
      <c r="I41" s="69"/>
      <c r="J41" s="71"/>
      <c r="K41" s="71"/>
      <c r="L41" s="71"/>
      <c r="M41" s="71"/>
      <c r="N41" s="71"/>
    </row>
    <row r="42" spans="1:14" ht="15" customHeight="1" x14ac:dyDescent="0.25">
      <c r="A42" s="68">
        <v>28</v>
      </c>
      <c r="B42" s="125">
        <v>200</v>
      </c>
      <c r="C42" s="70">
        <v>101996</v>
      </c>
      <c r="D42" s="151" t="s">
        <v>180</v>
      </c>
      <c r="E42" s="70" t="s">
        <v>168</v>
      </c>
      <c r="F42" s="70"/>
      <c r="G42" s="72">
        <v>60</v>
      </c>
      <c r="H42" s="164" t="s">
        <v>173</v>
      </c>
      <c r="I42" s="69"/>
      <c r="J42" s="71"/>
      <c r="K42" s="71"/>
      <c r="L42" s="71"/>
      <c r="M42" s="71"/>
      <c r="N42" s="71"/>
    </row>
    <row r="43" spans="1:14" ht="15" customHeight="1" x14ac:dyDescent="0.25">
      <c r="A43" s="68">
        <v>29</v>
      </c>
      <c r="B43" s="125">
        <v>25</v>
      </c>
      <c r="C43" s="70">
        <v>101997</v>
      </c>
      <c r="D43" s="151" t="s">
        <v>181</v>
      </c>
      <c r="E43" s="70" t="s">
        <v>168</v>
      </c>
      <c r="F43" s="70"/>
      <c r="G43" s="72">
        <v>600</v>
      </c>
      <c r="H43" s="164" t="s">
        <v>173</v>
      </c>
      <c r="I43" s="69"/>
      <c r="J43" s="71"/>
      <c r="K43" s="71"/>
      <c r="L43" s="71"/>
      <c r="M43" s="71"/>
      <c r="N43" s="71"/>
    </row>
    <row r="44" spans="1:14" ht="15" customHeight="1" x14ac:dyDescent="0.25">
      <c r="A44" s="68">
        <v>30</v>
      </c>
      <c r="B44" s="125">
        <v>25</v>
      </c>
      <c r="C44" s="70">
        <v>101998</v>
      </c>
      <c r="D44" s="151" t="s">
        <v>182</v>
      </c>
      <c r="E44" s="70" t="s">
        <v>168</v>
      </c>
      <c r="F44" s="70"/>
      <c r="G44" s="72">
        <v>795</v>
      </c>
      <c r="H44" s="164" t="s">
        <v>173</v>
      </c>
      <c r="I44" s="69"/>
      <c r="J44" s="71"/>
      <c r="K44" s="71"/>
      <c r="L44" s="71"/>
      <c r="M44" s="71"/>
      <c r="N44" s="71"/>
    </row>
    <row r="45" spans="1:14" ht="15" customHeight="1" x14ac:dyDescent="0.25">
      <c r="A45" s="68">
        <v>31</v>
      </c>
      <c r="B45" s="125">
        <v>25</v>
      </c>
      <c r="C45" s="70">
        <v>101999</v>
      </c>
      <c r="D45" s="151" t="s">
        <v>183</v>
      </c>
      <c r="E45" s="70" t="s">
        <v>168</v>
      </c>
      <c r="F45" s="70"/>
      <c r="G45" s="72">
        <v>910</v>
      </c>
      <c r="H45" s="164" t="s">
        <v>173</v>
      </c>
      <c r="I45" s="69"/>
      <c r="J45" s="71"/>
      <c r="K45" s="71"/>
      <c r="L45" s="71"/>
      <c r="M45" s="71"/>
      <c r="N45" s="71"/>
    </row>
    <row r="46" spans="1:14" ht="15" customHeight="1" x14ac:dyDescent="0.25">
      <c r="A46" s="68">
        <v>32</v>
      </c>
      <c r="B46" s="125">
        <v>25</v>
      </c>
      <c r="C46" s="70">
        <v>102000</v>
      </c>
      <c r="D46" s="151" t="s">
        <v>184</v>
      </c>
      <c r="E46" s="70" t="s">
        <v>168</v>
      </c>
      <c r="F46" s="70"/>
      <c r="G46" s="72">
        <v>1020</v>
      </c>
      <c r="H46" s="164" t="s">
        <v>173</v>
      </c>
      <c r="I46" s="69"/>
      <c r="J46" s="71"/>
      <c r="K46" s="71"/>
      <c r="L46" s="71"/>
      <c r="M46" s="71"/>
      <c r="N46" s="71"/>
    </row>
    <row r="47" spans="1:14" ht="15" customHeight="1" x14ac:dyDescent="0.25">
      <c r="A47" s="68">
        <v>33</v>
      </c>
      <c r="B47" s="125">
        <v>25</v>
      </c>
      <c r="C47" s="70">
        <v>102001</v>
      </c>
      <c r="D47" s="151" t="s">
        <v>185</v>
      </c>
      <c r="E47" s="70" t="s">
        <v>168</v>
      </c>
      <c r="F47" s="70"/>
      <c r="G47" s="72">
        <v>1265</v>
      </c>
      <c r="H47" s="164" t="s">
        <v>173</v>
      </c>
      <c r="I47" s="69"/>
      <c r="J47" s="71"/>
      <c r="K47" s="71"/>
      <c r="L47" s="71"/>
      <c r="M47" s="71"/>
      <c r="N47" s="71"/>
    </row>
    <row r="48" spans="1:14" ht="15" customHeight="1" x14ac:dyDescent="0.25">
      <c r="A48" s="68">
        <v>34</v>
      </c>
      <c r="B48" s="125">
        <v>25</v>
      </c>
      <c r="C48" s="70">
        <v>102002</v>
      </c>
      <c r="D48" s="151" t="s">
        <v>186</v>
      </c>
      <c r="E48" s="70" t="s">
        <v>168</v>
      </c>
      <c r="F48" s="70"/>
      <c r="G48" s="72">
        <v>1360</v>
      </c>
      <c r="H48" s="164" t="s">
        <v>173</v>
      </c>
      <c r="I48" s="69"/>
      <c r="J48" s="71"/>
      <c r="K48" s="71"/>
      <c r="L48" s="71"/>
      <c r="M48" s="71"/>
      <c r="N48" s="71"/>
    </row>
    <row r="49" spans="1:14" ht="15" customHeight="1" x14ac:dyDescent="0.25">
      <c r="A49" s="68">
        <v>35</v>
      </c>
      <c r="B49" s="125">
        <v>25</v>
      </c>
      <c r="C49" s="70">
        <v>102003</v>
      </c>
      <c r="D49" s="151" t="s">
        <v>187</v>
      </c>
      <c r="E49" s="70" t="s">
        <v>168</v>
      </c>
      <c r="F49" s="70"/>
      <c r="G49" s="72">
        <v>1555</v>
      </c>
      <c r="H49" s="164" t="s">
        <v>173</v>
      </c>
      <c r="I49" s="69"/>
      <c r="J49" s="71"/>
      <c r="K49" s="71"/>
      <c r="L49" s="71"/>
      <c r="M49" s="71"/>
      <c r="N49" s="71"/>
    </row>
    <row r="50" spans="1:14" ht="15" customHeight="1" x14ac:dyDescent="0.25">
      <c r="A50" s="68">
        <v>36</v>
      </c>
      <c r="B50" s="125">
        <v>20</v>
      </c>
      <c r="C50" s="70">
        <v>102004</v>
      </c>
      <c r="D50" s="151" t="s">
        <v>188</v>
      </c>
      <c r="E50" s="70" t="s">
        <v>168</v>
      </c>
      <c r="F50" s="70"/>
      <c r="G50" s="72">
        <v>1765</v>
      </c>
      <c r="H50" s="164" t="s">
        <v>173</v>
      </c>
      <c r="I50" s="69"/>
      <c r="J50" s="71"/>
      <c r="K50" s="71"/>
      <c r="L50" s="71"/>
      <c r="M50" s="71"/>
      <c r="N50" s="71"/>
    </row>
    <row r="51" spans="1:14" ht="15" customHeight="1" x14ac:dyDescent="0.25">
      <c r="A51" s="68">
        <v>37</v>
      </c>
      <c r="B51" s="125">
        <v>25</v>
      </c>
      <c r="C51" s="70">
        <v>102005</v>
      </c>
      <c r="D51" s="151" t="s">
        <v>216</v>
      </c>
      <c r="E51" s="70" t="s">
        <v>168</v>
      </c>
      <c r="F51" s="70"/>
      <c r="G51" s="72">
        <v>3955</v>
      </c>
      <c r="H51" s="164" t="s">
        <v>173</v>
      </c>
      <c r="I51" s="69"/>
      <c r="J51" s="71"/>
      <c r="K51" s="71"/>
      <c r="L51" s="71"/>
      <c r="M51" s="71"/>
      <c r="N51" s="71"/>
    </row>
    <row r="52" spans="1:14" ht="15" customHeight="1" x14ac:dyDescent="0.25">
      <c r="A52" s="68">
        <v>38</v>
      </c>
      <c r="B52" s="125">
        <v>50</v>
      </c>
      <c r="C52" s="70">
        <v>102006</v>
      </c>
      <c r="D52" s="151" t="s">
        <v>212</v>
      </c>
      <c r="E52" s="70" t="s">
        <v>168</v>
      </c>
      <c r="F52" s="70"/>
      <c r="G52" s="72">
        <v>480</v>
      </c>
      <c r="H52" s="164" t="s">
        <v>173</v>
      </c>
      <c r="I52" s="69"/>
      <c r="J52" s="71"/>
      <c r="K52" s="71"/>
      <c r="L52" s="71"/>
      <c r="M52" s="71"/>
      <c r="N52" s="71"/>
    </row>
    <row r="53" spans="1:14" ht="15" customHeight="1" x14ac:dyDescent="0.25">
      <c r="A53" s="68">
        <v>39</v>
      </c>
      <c r="B53" s="125">
        <v>50</v>
      </c>
      <c r="C53" s="70">
        <v>102007</v>
      </c>
      <c r="D53" s="151" t="s">
        <v>248</v>
      </c>
      <c r="E53" s="70" t="s">
        <v>168</v>
      </c>
      <c r="F53" s="70"/>
      <c r="G53" s="72">
        <v>720</v>
      </c>
      <c r="H53" s="164" t="s">
        <v>173</v>
      </c>
      <c r="I53" s="69"/>
      <c r="J53" s="71"/>
      <c r="K53" s="71"/>
      <c r="L53" s="71"/>
      <c r="M53" s="71"/>
      <c r="N53" s="71"/>
    </row>
    <row r="54" spans="1:14" ht="15" customHeight="1" x14ac:dyDescent="0.25">
      <c r="A54" s="68">
        <v>40</v>
      </c>
      <c r="B54" s="125">
        <v>150</v>
      </c>
      <c r="C54" s="70">
        <v>102008</v>
      </c>
      <c r="D54" s="151" t="s">
        <v>249</v>
      </c>
      <c r="E54" s="70" t="s">
        <v>168</v>
      </c>
      <c r="F54" s="70"/>
      <c r="G54" s="72">
        <v>200</v>
      </c>
      <c r="H54" s="164" t="s">
        <v>173</v>
      </c>
      <c r="I54" s="69"/>
      <c r="J54" s="71"/>
      <c r="K54" s="71"/>
      <c r="L54" s="71"/>
      <c r="M54" s="71"/>
      <c r="N54" s="71"/>
    </row>
    <row r="55" spans="1:14" ht="15" customHeight="1" x14ac:dyDescent="0.25">
      <c r="A55" s="68">
        <v>41</v>
      </c>
      <c r="B55" s="125">
        <v>150</v>
      </c>
      <c r="C55" s="70">
        <v>102009</v>
      </c>
      <c r="D55" s="151" t="s">
        <v>250</v>
      </c>
      <c r="E55" s="70" t="s">
        <v>168</v>
      </c>
      <c r="F55" s="70"/>
      <c r="G55" s="72">
        <v>250</v>
      </c>
      <c r="H55" s="164" t="s">
        <v>173</v>
      </c>
      <c r="I55" s="69"/>
      <c r="J55" s="71"/>
      <c r="K55" s="71"/>
      <c r="L55" s="71"/>
      <c r="M55" s="71"/>
      <c r="N55" s="71"/>
    </row>
    <row r="56" spans="1:14" ht="15" customHeight="1" x14ac:dyDescent="0.25">
      <c r="A56" s="68">
        <v>42</v>
      </c>
      <c r="B56" s="125">
        <v>100</v>
      </c>
      <c r="C56" s="70">
        <v>102010</v>
      </c>
      <c r="D56" s="151" t="s">
        <v>251</v>
      </c>
      <c r="E56" s="70" t="s">
        <v>168</v>
      </c>
      <c r="F56" s="70"/>
      <c r="G56" s="72">
        <v>275</v>
      </c>
      <c r="H56" s="164" t="s">
        <v>173</v>
      </c>
      <c r="I56" s="69"/>
      <c r="J56" s="71"/>
      <c r="K56" s="71"/>
      <c r="L56" s="71"/>
      <c r="M56" s="71"/>
      <c r="N56" s="71"/>
    </row>
    <row r="57" spans="1:14" ht="15" customHeight="1" x14ac:dyDescent="0.25">
      <c r="A57" s="68">
        <v>43</v>
      </c>
      <c r="B57" s="125">
        <v>100</v>
      </c>
      <c r="C57" s="70">
        <v>102011</v>
      </c>
      <c r="D57" s="151" t="s">
        <v>252</v>
      </c>
      <c r="E57" s="70" t="s">
        <v>168</v>
      </c>
      <c r="F57" s="70"/>
      <c r="G57" s="72">
        <v>410</v>
      </c>
      <c r="H57" s="164" t="s">
        <v>173</v>
      </c>
      <c r="I57" s="69"/>
      <c r="J57" s="71"/>
      <c r="K57" s="71"/>
      <c r="L57" s="71"/>
      <c r="M57" s="71"/>
      <c r="N57" s="71"/>
    </row>
    <row r="58" spans="1:14" ht="15" customHeight="1" x14ac:dyDescent="0.25">
      <c r="A58" s="68">
        <v>44</v>
      </c>
      <c r="B58" s="125">
        <v>25</v>
      </c>
      <c r="C58" s="70">
        <v>102012</v>
      </c>
      <c r="D58" s="151" t="s">
        <v>253</v>
      </c>
      <c r="E58" s="70" t="s">
        <v>168</v>
      </c>
      <c r="F58" s="70"/>
      <c r="G58" s="72">
        <v>765</v>
      </c>
      <c r="H58" s="164" t="s">
        <v>173</v>
      </c>
      <c r="I58" s="69"/>
      <c r="J58" s="71"/>
      <c r="K58" s="71"/>
      <c r="L58" s="71"/>
      <c r="M58" s="71"/>
      <c r="N58" s="71"/>
    </row>
    <row r="59" spans="1:14" ht="15" customHeight="1" x14ac:dyDescent="0.25">
      <c r="A59" s="68">
        <v>45</v>
      </c>
      <c r="B59" s="125">
        <v>50</v>
      </c>
      <c r="C59" s="70">
        <v>102013</v>
      </c>
      <c r="D59" s="151" t="s">
        <v>254</v>
      </c>
      <c r="E59" s="70" t="s">
        <v>168</v>
      </c>
      <c r="F59" s="70"/>
      <c r="G59" s="72">
        <v>635</v>
      </c>
      <c r="H59" s="164" t="s">
        <v>173</v>
      </c>
      <c r="I59" s="69"/>
      <c r="J59" s="71"/>
      <c r="K59" s="71"/>
      <c r="L59" s="71"/>
      <c r="M59" s="71"/>
      <c r="N59" s="71"/>
    </row>
    <row r="60" spans="1:14" ht="15" customHeight="1" x14ac:dyDescent="0.25">
      <c r="A60" s="68">
        <v>46</v>
      </c>
      <c r="B60" s="125">
        <v>25</v>
      </c>
      <c r="C60" s="70">
        <v>102014</v>
      </c>
      <c r="D60" s="151" t="s">
        <v>255</v>
      </c>
      <c r="E60" s="70" t="s">
        <v>168</v>
      </c>
      <c r="F60" s="70"/>
      <c r="G60" s="72">
        <v>325</v>
      </c>
      <c r="H60" s="164" t="s">
        <v>173</v>
      </c>
      <c r="I60" s="69"/>
      <c r="J60" s="71"/>
      <c r="K60" s="71"/>
      <c r="L60" s="71"/>
      <c r="M60" s="71"/>
      <c r="N60" s="71"/>
    </row>
    <row r="61" spans="1:14" ht="15" customHeight="1" x14ac:dyDescent="0.25">
      <c r="A61" s="68">
        <v>47</v>
      </c>
      <c r="B61" s="125">
        <v>50</v>
      </c>
      <c r="C61" s="70">
        <v>102015</v>
      </c>
      <c r="D61" s="151" t="s">
        <v>256</v>
      </c>
      <c r="E61" s="70" t="s">
        <v>168</v>
      </c>
      <c r="F61" s="70"/>
      <c r="G61" s="72">
        <v>415</v>
      </c>
      <c r="H61" s="164" t="s">
        <v>173</v>
      </c>
      <c r="I61" s="69"/>
      <c r="J61" s="71"/>
      <c r="K61" s="71"/>
      <c r="L61" s="71"/>
      <c r="M61" s="71"/>
      <c r="N61" s="71"/>
    </row>
    <row r="62" spans="1:14" ht="15" customHeight="1" x14ac:dyDescent="0.25">
      <c r="A62" s="68">
        <v>48</v>
      </c>
      <c r="B62" s="125">
        <v>50</v>
      </c>
      <c r="C62" s="70">
        <v>102016</v>
      </c>
      <c r="D62" s="151" t="s">
        <v>257</v>
      </c>
      <c r="E62" s="70" t="s">
        <v>168</v>
      </c>
      <c r="F62" s="70"/>
      <c r="G62" s="72">
        <v>590</v>
      </c>
      <c r="H62" s="164" t="s">
        <v>173</v>
      </c>
      <c r="I62" s="69"/>
      <c r="J62" s="71"/>
      <c r="K62" s="71"/>
      <c r="L62" s="71"/>
      <c r="M62" s="71"/>
      <c r="N62" s="71"/>
    </row>
    <row r="63" spans="1:14" ht="15" customHeight="1" x14ac:dyDescent="0.25">
      <c r="A63" s="68">
        <v>49</v>
      </c>
      <c r="B63" s="125">
        <v>25</v>
      </c>
      <c r="C63" s="70">
        <v>102017</v>
      </c>
      <c r="D63" s="151" t="s">
        <v>258</v>
      </c>
      <c r="E63" s="70" t="s">
        <v>168</v>
      </c>
      <c r="F63" s="70"/>
      <c r="G63" s="72">
        <v>615</v>
      </c>
      <c r="H63" s="164" t="s">
        <v>173</v>
      </c>
      <c r="I63" s="69"/>
      <c r="J63" s="71"/>
      <c r="K63" s="71"/>
      <c r="L63" s="71"/>
      <c r="M63" s="71"/>
      <c r="N63" s="71"/>
    </row>
    <row r="64" spans="1:14" ht="15" customHeight="1" x14ac:dyDescent="0.25">
      <c r="A64" s="68">
        <v>50</v>
      </c>
      <c r="B64" s="125">
        <v>25</v>
      </c>
      <c r="C64" s="70">
        <v>102018</v>
      </c>
      <c r="D64" s="151" t="s">
        <v>259</v>
      </c>
      <c r="E64" s="70" t="s">
        <v>168</v>
      </c>
      <c r="F64" s="70"/>
      <c r="G64" s="72">
        <v>630</v>
      </c>
      <c r="H64" s="164" t="s">
        <v>173</v>
      </c>
      <c r="I64" s="69"/>
      <c r="J64" s="71"/>
      <c r="K64" s="71"/>
      <c r="L64" s="71"/>
      <c r="M64" s="71"/>
      <c r="N64" s="71"/>
    </row>
    <row r="65" spans="1:14" ht="15" customHeight="1" x14ac:dyDescent="0.25">
      <c r="A65" s="68">
        <v>51</v>
      </c>
      <c r="B65" s="125">
        <v>25</v>
      </c>
      <c r="C65" s="70">
        <v>102019</v>
      </c>
      <c r="D65" s="151" t="s">
        <v>260</v>
      </c>
      <c r="E65" s="70" t="s">
        <v>168</v>
      </c>
      <c r="F65" s="70"/>
      <c r="G65" s="72">
        <v>1545</v>
      </c>
      <c r="H65" s="164" t="s">
        <v>173</v>
      </c>
      <c r="I65" s="69"/>
      <c r="J65" s="71"/>
      <c r="K65" s="71"/>
      <c r="L65" s="71"/>
      <c r="M65" s="71"/>
      <c r="N65" s="71"/>
    </row>
    <row r="66" spans="1:14" ht="15" customHeight="1" x14ac:dyDescent="0.25">
      <c r="A66" s="68">
        <v>52</v>
      </c>
      <c r="B66" s="125">
        <v>25</v>
      </c>
      <c r="C66" s="70">
        <v>102020</v>
      </c>
      <c r="D66" s="151" t="s">
        <v>261</v>
      </c>
      <c r="E66" s="70" t="s">
        <v>168</v>
      </c>
      <c r="F66" s="70"/>
      <c r="G66" s="72">
        <v>1745</v>
      </c>
      <c r="H66" s="164" t="s">
        <v>173</v>
      </c>
      <c r="I66" s="69"/>
      <c r="J66" s="71"/>
      <c r="K66" s="71"/>
      <c r="L66" s="71"/>
      <c r="M66" s="71"/>
      <c r="N66" s="71"/>
    </row>
    <row r="67" spans="1:14" ht="15" customHeight="1" x14ac:dyDescent="0.25">
      <c r="A67" s="68">
        <v>53</v>
      </c>
      <c r="B67" s="125">
        <v>25</v>
      </c>
      <c r="C67" s="70">
        <v>102021</v>
      </c>
      <c r="D67" s="151" t="s">
        <v>262</v>
      </c>
      <c r="E67" s="70" t="s">
        <v>168</v>
      </c>
      <c r="F67" s="70"/>
      <c r="G67" s="72">
        <v>1815</v>
      </c>
      <c r="H67" s="164" t="s">
        <v>173</v>
      </c>
      <c r="I67" s="69"/>
      <c r="J67" s="71"/>
      <c r="K67" s="71"/>
      <c r="L67" s="71"/>
      <c r="M67" s="71"/>
      <c r="N67" s="71"/>
    </row>
    <row r="68" spans="1:14" ht="15" customHeight="1" x14ac:dyDescent="0.25">
      <c r="A68" s="68">
        <v>54</v>
      </c>
      <c r="B68" s="125">
        <v>25</v>
      </c>
      <c r="C68" s="70">
        <v>102022</v>
      </c>
      <c r="D68" s="151" t="s">
        <v>263</v>
      </c>
      <c r="E68" s="70" t="s">
        <v>168</v>
      </c>
      <c r="F68" s="70"/>
      <c r="G68" s="72"/>
      <c r="H68" s="164" t="s">
        <v>173</v>
      </c>
      <c r="I68" s="69"/>
      <c r="J68" s="71"/>
      <c r="K68" s="71"/>
      <c r="L68" s="71"/>
      <c r="M68" s="71"/>
      <c r="N68" s="71"/>
    </row>
    <row r="69" spans="1:14" ht="15" customHeight="1" x14ac:dyDescent="0.25">
      <c r="A69" s="68">
        <v>55</v>
      </c>
      <c r="B69" s="125">
        <v>25</v>
      </c>
      <c r="C69" s="70">
        <v>102023</v>
      </c>
      <c r="D69" s="151" t="s">
        <v>264</v>
      </c>
      <c r="E69" s="70" t="s">
        <v>168</v>
      </c>
      <c r="F69" s="70"/>
      <c r="G69" s="72">
        <v>660</v>
      </c>
      <c r="H69" s="164" t="s">
        <v>173</v>
      </c>
      <c r="I69" s="69"/>
      <c r="J69" s="71"/>
      <c r="K69" s="71"/>
      <c r="L69" s="71"/>
      <c r="M69" s="71"/>
      <c r="N69" s="71"/>
    </row>
    <row r="70" spans="1:14" ht="15" customHeight="1" x14ac:dyDescent="0.25">
      <c r="A70" s="68">
        <v>56</v>
      </c>
      <c r="B70" s="125">
        <v>25</v>
      </c>
      <c r="C70" s="70">
        <v>102024</v>
      </c>
      <c r="D70" s="151" t="s">
        <v>182</v>
      </c>
      <c r="E70" s="70" t="s">
        <v>168</v>
      </c>
      <c r="F70" s="70"/>
      <c r="G70" s="72">
        <v>795</v>
      </c>
      <c r="H70" s="164" t="s">
        <v>173</v>
      </c>
      <c r="I70" s="69"/>
      <c r="J70" s="71"/>
      <c r="K70" s="71"/>
      <c r="L70" s="71"/>
      <c r="M70" s="71"/>
      <c r="N70" s="71"/>
    </row>
    <row r="71" spans="1:14" ht="15" customHeight="1" x14ac:dyDescent="0.25">
      <c r="A71" s="68">
        <v>57</v>
      </c>
      <c r="B71" s="125">
        <v>100</v>
      </c>
      <c r="C71" s="70">
        <v>102025</v>
      </c>
      <c r="D71" s="151" t="s">
        <v>265</v>
      </c>
      <c r="E71" s="70" t="s">
        <v>168</v>
      </c>
      <c r="F71" s="70"/>
      <c r="G71" s="72">
        <v>825</v>
      </c>
      <c r="H71" s="164" t="s">
        <v>173</v>
      </c>
      <c r="I71" s="69"/>
      <c r="J71" s="71"/>
      <c r="K71" s="71"/>
      <c r="L71" s="71"/>
      <c r="M71" s="71"/>
      <c r="N71" s="71"/>
    </row>
    <row r="72" spans="1:14" ht="15" customHeight="1" x14ac:dyDescent="0.25">
      <c r="A72" s="68">
        <v>58</v>
      </c>
      <c r="B72" s="125">
        <v>200</v>
      </c>
      <c r="C72" s="70">
        <v>102026</v>
      </c>
      <c r="D72" s="151" t="s">
        <v>225</v>
      </c>
      <c r="E72" s="70" t="s">
        <v>168</v>
      </c>
      <c r="F72" s="70"/>
      <c r="G72" s="72">
        <v>1025</v>
      </c>
      <c r="H72" s="164" t="s">
        <v>173</v>
      </c>
      <c r="I72" s="69"/>
      <c r="J72" s="71"/>
      <c r="K72" s="71"/>
      <c r="L72" s="71"/>
      <c r="M72" s="71"/>
      <c r="N72" s="71"/>
    </row>
    <row r="73" spans="1:14" ht="15" customHeight="1" x14ac:dyDescent="0.25">
      <c r="A73" s="68">
        <v>59</v>
      </c>
      <c r="B73" s="125">
        <v>25</v>
      </c>
      <c r="C73" s="70">
        <v>102027</v>
      </c>
      <c r="D73" s="151" t="s">
        <v>266</v>
      </c>
      <c r="E73" s="70" t="s">
        <v>168</v>
      </c>
      <c r="F73" s="70"/>
      <c r="G73" s="72">
        <v>2325</v>
      </c>
      <c r="H73" s="164" t="s">
        <v>173</v>
      </c>
      <c r="I73" s="69"/>
      <c r="J73" s="71"/>
      <c r="K73" s="71"/>
      <c r="L73" s="71"/>
      <c r="M73" s="71"/>
      <c r="N73" s="71"/>
    </row>
    <row r="74" spans="1:14" ht="15" customHeight="1" x14ac:dyDescent="0.25">
      <c r="A74" s="68">
        <v>60</v>
      </c>
      <c r="B74" s="125">
        <v>75</v>
      </c>
      <c r="C74" s="70">
        <v>102028</v>
      </c>
      <c r="D74" s="151" t="s">
        <v>267</v>
      </c>
      <c r="E74" s="70" t="s">
        <v>168</v>
      </c>
      <c r="F74" s="70"/>
      <c r="G74" s="72">
        <v>3195</v>
      </c>
      <c r="H74" s="164" t="s">
        <v>173</v>
      </c>
      <c r="I74" s="69"/>
      <c r="J74" s="71"/>
      <c r="K74" s="71"/>
      <c r="L74" s="71"/>
      <c r="M74" s="71"/>
      <c r="N74" s="71"/>
    </row>
    <row r="75" spans="1:14" ht="15" customHeight="1" x14ac:dyDescent="0.25">
      <c r="A75" s="68">
        <v>61</v>
      </c>
      <c r="B75" s="125">
        <v>10</v>
      </c>
      <c r="C75" s="70">
        <v>102029</v>
      </c>
      <c r="D75" s="151" t="s">
        <v>268</v>
      </c>
      <c r="E75" s="70" t="s">
        <v>168</v>
      </c>
      <c r="F75" s="70"/>
      <c r="G75" s="72">
        <v>3215</v>
      </c>
      <c r="H75" s="164" t="s">
        <v>173</v>
      </c>
      <c r="I75" s="69"/>
      <c r="J75" s="71"/>
      <c r="K75" s="71"/>
      <c r="L75" s="71"/>
      <c r="M75" s="71"/>
      <c r="N75" s="71"/>
    </row>
    <row r="76" spans="1:14" ht="15" customHeight="1" x14ac:dyDescent="0.25">
      <c r="A76" s="68">
        <v>62</v>
      </c>
      <c r="B76" s="125">
        <v>100</v>
      </c>
      <c r="C76" s="70">
        <v>102030</v>
      </c>
      <c r="D76" s="151" t="s">
        <v>228</v>
      </c>
      <c r="E76" s="70" t="s">
        <v>168</v>
      </c>
      <c r="F76" s="70"/>
      <c r="G76" s="72"/>
      <c r="H76" s="164" t="s">
        <v>173</v>
      </c>
      <c r="I76" s="69"/>
      <c r="J76" s="71"/>
      <c r="K76" s="71"/>
      <c r="L76" s="71"/>
      <c r="M76" s="71"/>
      <c r="N76" s="71"/>
    </row>
    <row r="77" spans="1:14" ht="15" customHeight="1" x14ac:dyDescent="0.25">
      <c r="A77" s="68">
        <v>63</v>
      </c>
      <c r="B77" s="125">
        <v>75</v>
      </c>
      <c r="C77" s="70">
        <v>102031</v>
      </c>
      <c r="D77" s="151" t="s">
        <v>269</v>
      </c>
      <c r="E77" s="70" t="s">
        <v>168</v>
      </c>
      <c r="F77" s="70"/>
      <c r="G77" s="72">
        <v>4540</v>
      </c>
      <c r="H77" s="164" t="s">
        <v>173</v>
      </c>
      <c r="I77" s="69"/>
      <c r="J77" s="71"/>
      <c r="K77" s="71"/>
      <c r="L77" s="71"/>
      <c r="M77" s="71"/>
      <c r="N77" s="71"/>
    </row>
    <row r="78" spans="1:14" ht="15" customHeight="1" x14ac:dyDescent="0.25">
      <c r="A78" s="68">
        <v>64</v>
      </c>
      <c r="B78" s="125">
        <v>25</v>
      </c>
      <c r="C78" s="70">
        <v>102032</v>
      </c>
      <c r="D78" s="151" t="s">
        <v>270</v>
      </c>
      <c r="E78" s="70" t="s">
        <v>168</v>
      </c>
      <c r="F78" s="70"/>
      <c r="G78" s="72">
        <v>1265</v>
      </c>
      <c r="H78" s="164" t="s">
        <v>173</v>
      </c>
      <c r="I78" s="69"/>
      <c r="J78" s="71"/>
      <c r="K78" s="71"/>
      <c r="L78" s="71"/>
      <c r="M78" s="71"/>
      <c r="N78" s="71"/>
    </row>
    <row r="79" spans="1:14" ht="15" customHeight="1" x14ac:dyDescent="0.25">
      <c r="A79" s="68">
        <v>65</v>
      </c>
      <c r="B79" s="125">
        <v>20</v>
      </c>
      <c r="C79" s="70">
        <v>102033</v>
      </c>
      <c r="D79" s="151" t="s">
        <v>271</v>
      </c>
      <c r="E79" s="70" t="s">
        <v>168</v>
      </c>
      <c r="F79" s="70"/>
      <c r="G79" s="72">
        <v>2025</v>
      </c>
      <c r="H79" s="164" t="s">
        <v>173</v>
      </c>
      <c r="I79" s="69"/>
      <c r="J79" s="71"/>
      <c r="K79" s="71"/>
      <c r="L79" s="71"/>
      <c r="M79" s="71"/>
      <c r="N79" s="71"/>
    </row>
    <row r="80" spans="1:14" ht="15" customHeight="1" x14ac:dyDescent="0.25">
      <c r="A80" s="68">
        <v>66</v>
      </c>
      <c r="B80" s="125">
        <v>20</v>
      </c>
      <c r="C80" s="70">
        <v>102034</v>
      </c>
      <c r="D80" s="151" t="s">
        <v>272</v>
      </c>
      <c r="E80" s="70" t="s">
        <v>168</v>
      </c>
      <c r="F80" s="70"/>
      <c r="G80" s="72">
        <v>2025</v>
      </c>
      <c r="H80" s="164" t="s">
        <v>173</v>
      </c>
      <c r="I80" s="69"/>
      <c r="J80" s="71"/>
      <c r="K80" s="71"/>
      <c r="L80" s="71"/>
      <c r="M80" s="71"/>
      <c r="N80" s="71"/>
    </row>
    <row r="81" spans="1:14" ht="15" customHeight="1" x14ac:dyDescent="0.25">
      <c r="A81" s="68">
        <v>67</v>
      </c>
      <c r="B81" s="125">
        <v>25</v>
      </c>
      <c r="C81" s="70">
        <v>102035</v>
      </c>
      <c r="D81" s="151" t="s">
        <v>273</v>
      </c>
      <c r="E81" s="70" t="s">
        <v>168</v>
      </c>
      <c r="F81" s="70"/>
      <c r="G81" s="72">
        <v>3035</v>
      </c>
      <c r="H81" s="164" t="s">
        <v>173</v>
      </c>
      <c r="I81" s="69"/>
      <c r="J81" s="71"/>
      <c r="K81" s="71"/>
      <c r="L81" s="71"/>
      <c r="M81" s="71"/>
      <c r="N81" s="71"/>
    </row>
    <row r="82" spans="1:14" ht="15" customHeight="1" x14ac:dyDescent="0.25">
      <c r="A82" s="68">
        <v>68</v>
      </c>
      <c r="B82" s="125">
        <v>25</v>
      </c>
      <c r="C82" s="70">
        <v>102036</v>
      </c>
      <c r="D82" s="151" t="s">
        <v>274</v>
      </c>
      <c r="E82" s="70" t="s">
        <v>168</v>
      </c>
      <c r="F82" s="70"/>
      <c r="G82" s="72">
        <v>4510</v>
      </c>
      <c r="H82" s="164" t="s">
        <v>173</v>
      </c>
      <c r="I82" s="69"/>
      <c r="J82" s="71"/>
      <c r="K82" s="71"/>
      <c r="L82" s="71"/>
      <c r="M82" s="71"/>
      <c r="N82" s="71"/>
    </row>
    <row r="83" spans="1:14" ht="15" customHeight="1" x14ac:dyDescent="0.25">
      <c r="A83" s="68">
        <v>69</v>
      </c>
      <c r="B83" s="125">
        <v>25</v>
      </c>
      <c r="C83" s="70">
        <v>102037</v>
      </c>
      <c r="D83" s="151" t="s">
        <v>275</v>
      </c>
      <c r="E83" s="70" t="s">
        <v>168</v>
      </c>
      <c r="F83" s="70"/>
      <c r="G83" s="72">
        <v>3295</v>
      </c>
      <c r="H83" s="164" t="s">
        <v>173</v>
      </c>
      <c r="I83" s="69"/>
      <c r="J83" s="71"/>
      <c r="K83" s="71"/>
      <c r="L83" s="71"/>
      <c r="M83" s="71"/>
      <c r="N83" s="71"/>
    </row>
    <row r="84" spans="1:14" ht="15" customHeight="1" x14ac:dyDescent="0.25">
      <c r="A84" s="68">
        <v>70</v>
      </c>
      <c r="B84" s="125">
        <v>25</v>
      </c>
      <c r="C84" s="70">
        <v>102038</v>
      </c>
      <c r="D84" s="151" t="s">
        <v>276</v>
      </c>
      <c r="E84" s="70" t="s">
        <v>168</v>
      </c>
      <c r="F84" s="70"/>
      <c r="G84" s="72">
        <v>4460</v>
      </c>
      <c r="H84" s="164" t="s">
        <v>173</v>
      </c>
      <c r="I84" s="69"/>
      <c r="J84" s="71"/>
      <c r="K84" s="71"/>
      <c r="L84" s="71"/>
      <c r="M84" s="71"/>
      <c r="N84" s="71"/>
    </row>
    <row r="85" spans="1:14" ht="15" customHeight="1" x14ac:dyDescent="0.25">
      <c r="A85" s="68">
        <v>71</v>
      </c>
      <c r="B85" s="125">
        <v>25</v>
      </c>
      <c r="C85" s="70">
        <v>102039</v>
      </c>
      <c r="D85" s="151" t="s">
        <v>277</v>
      </c>
      <c r="E85" s="70" t="s">
        <v>168</v>
      </c>
      <c r="F85" s="70"/>
      <c r="G85" s="72"/>
      <c r="H85" s="164" t="s">
        <v>173</v>
      </c>
      <c r="I85" s="69"/>
      <c r="J85" s="71"/>
      <c r="K85" s="71"/>
      <c r="L85" s="71"/>
      <c r="M85" s="71"/>
      <c r="N85" s="71"/>
    </row>
    <row r="86" spans="1:14" ht="15" customHeight="1" x14ac:dyDescent="0.25">
      <c r="A86" s="68">
        <v>72</v>
      </c>
      <c r="B86" s="125">
        <v>25</v>
      </c>
      <c r="C86" s="70">
        <v>102040</v>
      </c>
      <c r="D86" s="151" t="s">
        <v>211</v>
      </c>
      <c r="E86" s="70" t="s">
        <v>168</v>
      </c>
      <c r="F86" s="70"/>
      <c r="G86" s="72"/>
      <c r="H86" s="164" t="s">
        <v>173</v>
      </c>
      <c r="I86" s="69"/>
      <c r="J86" s="71"/>
      <c r="K86" s="71"/>
      <c r="L86" s="71"/>
      <c r="M86" s="71"/>
      <c r="N86" s="71"/>
    </row>
    <row r="87" spans="1:14" ht="15" customHeight="1" x14ac:dyDescent="0.25">
      <c r="A87" s="68">
        <v>73</v>
      </c>
      <c r="B87" s="125">
        <v>50</v>
      </c>
      <c r="C87" s="70">
        <v>102041</v>
      </c>
      <c r="D87" s="151" t="s">
        <v>232</v>
      </c>
      <c r="E87" s="70" t="s">
        <v>168</v>
      </c>
      <c r="F87" s="70"/>
      <c r="G87" s="72">
        <v>2490</v>
      </c>
      <c r="H87" s="164" t="s">
        <v>173</v>
      </c>
      <c r="I87" s="69"/>
      <c r="J87" s="71"/>
      <c r="K87" s="71"/>
      <c r="L87" s="71"/>
      <c r="M87" s="71"/>
      <c r="N87" s="71"/>
    </row>
    <row r="88" spans="1:14" ht="15" customHeight="1" x14ac:dyDescent="0.25">
      <c r="A88" s="68">
        <v>74</v>
      </c>
      <c r="B88" s="125">
        <v>50</v>
      </c>
      <c r="C88" s="70">
        <v>102042</v>
      </c>
      <c r="D88" s="151" t="s">
        <v>233</v>
      </c>
      <c r="E88" s="70" t="s">
        <v>168</v>
      </c>
      <c r="F88" s="70"/>
      <c r="G88" s="72">
        <v>2630</v>
      </c>
      <c r="H88" s="164" t="s">
        <v>173</v>
      </c>
      <c r="I88" s="69"/>
      <c r="J88" s="71"/>
      <c r="K88" s="71"/>
      <c r="L88" s="71"/>
      <c r="M88" s="71"/>
      <c r="N88" s="71"/>
    </row>
    <row r="89" spans="1:14" ht="15" customHeight="1" x14ac:dyDescent="0.25">
      <c r="A89" s="68">
        <v>75</v>
      </c>
      <c r="B89" s="125">
        <v>50</v>
      </c>
      <c r="C89" s="70">
        <v>102043</v>
      </c>
      <c r="D89" s="151" t="s">
        <v>234</v>
      </c>
      <c r="E89" s="70" t="s">
        <v>168</v>
      </c>
      <c r="F89" s="70"/>
      <c r="G89" s="72">
        <v>2860</v>
      </c>
      <c r="H89" s="164" t="s">
        <v>173</v>
      </c>
      <c r="I89" s="69"/>
      <c r="J89" s="71"/>
      <c r="K89" s="71"/>
      <c r="L89" s="71"/>
      <c r="M89" s="71"/>
      <c r="N89" s="71"/>
    </row>
    <row r="90" spans="1:14" ht="15" customHeight="1" x14ac:dyDescent="0.25">
      <c r="A90" s="68">
        <v>76</v>
      </c>
      <c r="B90" s="125">
        <v>50</v>
      </c>
      <c r="C90" s="70">
        <v>102044</v>
      </c>
      <c r="D90" s="151" t="s">
        <v>235</v>
      </c>
      <c r="E90" s="70" t="s">
        <v>168</v>
      </c>
      <c r="F90" s="70"/>
      <c r="G90" s="72">
        <v>2755</v>
      </c>
      <c r="H90" s="164" t="s">
        <v>173</v>
      </c>
      <c r="I90" s="69"/>
      <c r="J90" s="71"/>
      <c r="K90" s="71"/>
      <c r="L90" s="71"/>
      <c r="M90" s="71"/>
      <c r="N90" s="71"/>
    </row>
    <row r="91" spans="1:14" ht="15" customHeight="1" x14ac:dyDescent="0.25">
      <c r="A91" s="68">
        <v>77</v>
      </c>
      <c r="B91" s="125">
        <v>50</v>
      </c>
      <c r="C91" s="70">
        <v>102045</v>
      </c>
      <c r="D91" s="151" t="s">
        <v>236</v>
      </c>
      <c r="E91" s="70" t="s">
        <v>168</v>
      </c>
      <c r="F91" s="70"/>
      <c r="G91" s="72">
        <v>8525</v>
      </c>
      <c r="H91" s="164" t="s">
        <v>173</v>
      </c>
      <c r="I91" s="69"/>
      <c r="J91" s="71"/>
      <c r="K91" s="71"/>
      <c r="L91" s="71"/>
      <c r="M91" s="71"/>
      <c r="N91" s="71"/>
    </row>
    <row r="92" spans="1:14" ht="15" customHeight="1" x14ac:dyDescent="0.25">
      <c r="A92" s="68">
        <v>78</v>
      </c>
      <c r="B92" s="125">
        <v>50</v>
      </c>
      <c r="C92" s="70">
        <v>102046</v>
      </c>
      <c r="D92" s="151" t="s">
        <v>237</v>
      </c>
      <c r="E92" s="70" t="s">
        <v>168</v>
      </c>
      <c r="F92" s="70"/>
      <c r="G92" s="72"/>
      <c r="H92" s="164" t="s">
        <v>173</v>
      </c>
      <c r="I92" s="69"/>
      <c r="J92" s="71"/>
      <c r="K92" s="71"/>
      <c r="L92" s="71"/>
      <c r="M92" s="71"/>
      <c r="N92" s="71"/>
    </row>
    <row r="93" spans="1:14" ht="15" customHeight="1" x14ac:dyDescent="0.25">
      <c r="A93" s="68">
        <v>79</v>
      </c>
      <c r="B93" s="125">
        <v>50</v>
      </c>
      <c r="C93" s="70">
        <v>102047</v>
      </c>
      <c r="D93" s="151" t="s">
        <v>238</v>
      </c>
      <c r="E93" s="70" t="s">
        <v>168</v>
      </c>
      <c r="F93" s="70"/>
      <c r="G93" s="72"/>
      <c r="H93" s="164" t="s">
        <v>173</v>
      </c>
      <c r="I93" s="69"/>
      <c r="J93" s="71"/>
      <c r="K93" s="71"/>
      <c r="L93" s="71"/>
      <c r="M93" s="71"/>
      <c r="N93" s="71"/>
    </row>
    <row r="94" spans="1:14" ht="15" customHeight="1" x14ac:dyDescent="0.25">
      <c r="A94" s="68">
        <v>80</v>
      </c>
      <c r="B94" s="125">
        <v>50</v>
      </c>
      <c r="C94" s="70">
        <v>102048</v>
      </c>
      <c r="D94" s="151" t="s">
        <v>239</v>
      </c>
      <c r="E94" s="70" t="s">
        <v>168</v>
      </c>
      <c r="F94" s="70"/>
      <c r="G94" s="72">
        <v>235</v>
      </c>
      <c r="H94" s="164" t="s">
        <v>173</v>
      </c>
      <c r="I94" s="69"/>
      <c r="J94" s="71"/>
      <c r="K94" s="71"/>
      <c r="L94" s="71"/>
      <c r="M94" s="71"/>
      <c r="N94" s="71"/>
    </row>
    <row r="95" spans="1:14" ht="15" customHeight="1" x14ac:dyDescent="0.25">
      <c r="A95" s="68">
        <v>81</v>
      </c>
      <c r="B95" s="125">
        <v>200</v>
      </c>
      <c r="C95" s="70">
        <v>102049</v>
      </c>
      <c r="D95" s="151" t="s">
        <v>240</v>
      </c>
      <c r="E95" s="70" t="s">
        <v>168</v>
      </c>
      <c r="F95" s="70"/>
      <c r="G95" s="72">
        <v>115</v>
      </c>
      <c r="H95" s="164" t="s">
        <v>173</v>
      </c>
      <c r="I95" s="69"/>
      <c r="J95" s="71"/>
      <c r="K95" s="71"/>
      <c r="L95" s="71"/>
      <c r="M95" s="71"/>
      <c r="N95" s="71"/>
    </row>
    <row r="96" spans="1:14" ht="15" customHeight="1" x14ac:dyDescent="0.25">
      <c r="A96" s="68">
        <v>82</v>
      </c>
      <c r="B96" s="125">
        <v>25</v>
      </c>
      <c r="C96" s="70">
        <v>102050</v>
      </c>
      <c r="D96" s="151" t="s">
        <v>241</v>
      </c>
      <c r="E96" s="70" t="s">
        <v>168</v>
      </c>
      <c r="F96" s="70"/>
      <c r="G96" s="72">
        <v>100</v>
      </c>
      <c r="H96" s="164" t="s">
        <v>173</v>
      </c>
      <c r="I96" s="69"/>
      <c r="J96" s="71"/>
      <c r="K96" s="71"/>
      <c r="L96" s="71"/>
      <c r="M96" s="71"/>
      <c r="N96" s="71"/>
    </row>
    <row r="97" spans="1:14" ht="15" customHeight="1" x14ac:dyDescent="0.25">
      <c r="A97" s="68">
        <v>83</v>
      </c>
      <c r="B97" s="125">
        <v>100</v>
      </c>
      <c r="C97" s="70">
        <v>102051</v>
      </c>
      <c r="D97" s="151" t="s">
        <v>242</v>
      </c>
      <c r="E97" s="70" t="s">
        <v>168</v>
      </c>
      <c r="F97" s="70"/>
      <c r="G97" s="72">
        <v>405</v>
      </c>
      <c r="H97" s="164" t="s">
        <v>173</v>
      </c>
      <c r="I97" s="69"/>
      <c r="J97" s="71"/>
      <c r="K97" s="71"/>
      <c r="L97" s="71"/>
      <c r="M97" s="71"/>
      <c r="N97" s="71"/>
    </row>
    <row r="98" spans="1:14" ht="15" customHeight="1" x14ac:dyDescent="0.25">
      <c r="A98" s="68">
        <v>84</v>
      </c>
      <c r="B98" s="125">
        <v>25</v>
      </c>
      <c r="C98" s="70">
        <v>102052</v>
      </c>
      <c r="D98" s="151" t="s">
        <v>243</v>
      </c>
      <c r="E98" s="70" t="s">
        <v>168</v>
      </c>
      <c r="F98" s="70"/>
      <c r="G98" s="72"/>
      <c r="H98" s="164" t="s">
        <v>173</v>
      </c>
      <c r="I98" s="69"/>
      <c r="J98" s="71"/>
      <c r="K98" s="71"/>
      <c r="L98" s="71"/>
      <c r="M98" s="71"/>
      <c r="N98" s="71"/>
    </row>
    <row r="99" spans="1:14" ht="15" customHeight="1" x14ac:dyDescent="0.25">
      <c r="A99" s="68">
        <v>85</v>
      </c>
      <c r="B99" s="125">
        <v>150</v>
      </c>
      <c r="C99" s="70">
        <v>102053</v>
      </c>
      <c r="D99" s="151" t="s">
        <v>244</v>
      </c>
      <c r="E99" s="70" t="s">
        <v>168</v>
      </c>
      <c r="F99" s="70"/>
      <c r="G99" s="72">
        <v>130</v>
      </c>
      <c r="H99" s="164" t="s">
        <v>173</v>
      </c>
      <c r="I99" s="69"/>
      <c r="J99" s="71"/>
      <c r="K99" s="71"/>
      <c r="L99" s="71"/>
      <c r="M99" s="71"/>
      <c r="N99" s="71"/>
    </row>
    <row r="100" spans="1:14" ht="15" customHeight="1" x14ac:dyDescent="0.25">
      <c r="A100" s="68">
        <v>86</v>
      </c>
      <c r="B100" s="125">
        <v>25</v>
      </c>
      <c r="C100" s="70">
        <v>102054</v>
      </c>
      <c r="D100" s="151" t="s">
        <v>245</v>
      </c>
      <c r="E100" s="70" t="s">
        <v>168</v>
      </c>
      <c r="F100" s="70"/>
      <c r="G100" s="72">
        <v>175</v>
      </c>
      <c r="H100" s="164" t="s">
        <v>173</v>
      </c>
      <c r="I100" s="69"/>
      <c r="J100" s="71"/>
      <c r="K100" s="71"/>
      <c r="L100" s="71"/>
      <c r="M100" s="71"/>
      <c r="N100" s="71"/>
    </row>
    <row r="101" spans="1:14" ht="15" customHeight="1" x14ac:dyDescent="0.25">
      <c r="A101" s="68">
        <v>87</v>
      </c>
      <c r="B101" s="125">
        <v>100</v>
      </c>
      <c r="C101" s="70">
        <v>102055</v>
      </c>
      <c r="D101" s="151" t="s">
        <v>246</v>
      </c>
      <c r="E101" s="70" t="s">
        <v>168</v>
      </c>
      <c r="F101" s="70"/>
      <c r="G101" s="72">
        <v>150</v>
      </c>
      <c r="H101" s="164" t="s">
        <v>173</v>
      </c>
      <c r="I101" s="69"/>
      <c r="J101" s="71"/>
      <c r="K101" s="71"/>
      <c r="L101" s="71"/>
      <c r="M101" s="71"/>
      <c r="N101" s="71"/>
    </row>
    <row r="102" spans="1:14" ht="15" customHeight="1" x14ac:dyDescent="0.25">
      <c r="A102" s="68">
        <v>88</v>
      </c>
      <c r="B102" s="125">
        <v>25</v>
      </c>
      <c r="C102" s="70">
        <v>102056</v>
      </c>
      <c r="D102" s="151" t="s">
        <v>247</v>
      </c>
      <c r="E102" s="70" t="s">
        <v>168</v>
      </c>
      <c r="F102" s="70"/>
      <c r="G102" s="72">
        <v>245</v>
      </c>
      <c r="H102" s="164" t="s">
        <v>173</v>
      </c>
      <c r="I102" s="69"/>
      <c r="J102" s="71"/>
      <c r="K102" s="71"/>
      <c r="L102" s="71"/>
      <c r="M102" s="71"/>
      <c r="N102" s="71"/>
    </row>
    <row r="103" spans="1:14" ht="15" customHeight="1" x14ac:dyDescent="0.25">
      <c r="A103" s="68">
        <v>89</v>
      </c>
      <c r="B103" s="125">
        <v>25</v>
      </c>
      <c r="C103" s="70">
        <v>102057</v>
      </c>
      <c r="D103" s="172" t="s">
        <v>213</v>
      </c>
      <c r="E103" s="70" t="s">
        <v>168</v>
      </c>
      <c r="F103" s="70"/>
      <c r="G103" s="72">
        <v>200</v>
      </c>
      <c r="H103" s="164" t="s">
        <v>173</v>
      </c>
      <c r="I103" s="69"/>
      <c r="J103" s="71"/>
      <c r="K103" s="71"/>
      <c r="L103" s="71"/>
      <c r="M103" s="71"/>
      <c r="N103" s="71"/>
    </row>
    <row r="104" spans="1:14" ht="15" customHeight="1" x14ac:dyDescent="0.25">
      <c r="A104" s="68">
        <v>90</v>
      </c>
      <c r="B104" s="125">
        <v>25</v>
      </c>
      <c r="C104" s="70">
        <v>102058</v>
      </c>
      <c r="D104" s="151" t="s">
        <v>214</v>
      </c>
      <c r="E104" s="70" t="s">
        <v>168</v>
      </c>
      <c r="F104" s="70"/>
      <c r="G104" s="72"/>
      <c r="H104" s="164" t="s">
        <v>173</v>
      </c>
      <c r="I104" s="69"/>
      <c r="J104" s="71"/>
      <c r="K104" s="71"/>
      <c r="L104" s="71"/>
      <c r="M104" s="71"/>
      <c r="N104" s="71"/>
    </row>
    <row r="105" spans="1:14" ht="15" customHeight="1" x14ac:dyDescent="0.25">
      <c r="A105" s="68">
        <v>91</v>
      </c>
      <c r="B105" s="70">
        <v>25</v>
      </c>
      <c r="C105" s="70">
        <v>102059</v>
      </c>
      <c r="D105" s="151" t="s">
        <v>215</v>
      </c>
      <c r="E105" s="70" t="s">
        <v>168</v>
      </c>
      <c r="F105" s="70"/>
      <c r="G105" s="72">
        <v>2100</v>
      </c>
      <c r="H105" s="164" t="s">
        <v>173</v>
      </c>
      <c r="I105" s="69"/>
      <c r="J105" s="71"/>
      <c r="K105" s="71"/>
      <c r="L105" s="71"/>
      <c r="M105" s="71"/>
      <c r="N105" s="71"/>
    </row>
    <row r="106" spans="1:14" ht="15" customHeight="1" thickBot="1" x14ac:dyDescent="0.3">
      <c r="A106" s="167"/>
      <c r="B106" s="168"/>
      <c r="C106" s="169"/>
      <c r="D106" s="169"/>
      <c r="E106" s="169"/>
      <c r="F106" s="169"/>
      <c r="G106" s="170"/>
      <c r="H106" s="171" t="s">
        <v>173</v>
      </c>
    </row>
    <row r="107" spans="1:14" ht="15" customHeight="1" x14ac:dyDescent="0.25">
      <c r="B107" s="130"/>
    </row>
    <row r="108" spans="1:14" ht="15" customHeight="1" x14ac:dyDescent="0.25">
      <c r="B108" s="123" t="s">
        <v>170</v>
      </c>
      <c r="C108" s="126"/>
      <c r="D108" s="43" t="s">
        <v>309</v>
      </c>
    </row>
    <row r="109" spans="1:14" ht="15" customHeight="1" x14ac:dyDescent="0.25">
      <c r="B109" s="123" t="s">
        <v>171</v>
      </c>
      <c r="C109" s="126"/>
    </row>
    <row r="247" ht="32.25" customHeight="1" x14ac:dyDescent="0.25"/>
  </sheetData>
  <autoFilter ref="A14:P247" xr:uid="{B5DE1968-538E-433D-9D15-16C66A0BF886}"/>
  <mergeCells count="2">
    <mergeCell ref="B11:C11"/>
    <mergeCell ref="C8:D8"/>
  </mergeCells>
  <conditionalFormatting sqref="C1:C1048576">
    <cfRule type="duplicateValues" dxfId="0" priority="1"/>
  </conditionalFormatting>
  <pageMargins left="0.7" right="0.7" top="0.75" bottom="0.75" header="0.3" footer="0.3"/>
  <pageSetup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haredContentType xmlns="Microsoft.SharePoint.Taxonomy.ContentTypeSync" SourceId="1628d337-fbf6-429b-97ad-c143d6e43b6f" ContentTypeId="0x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F465948705A24293EB7E68DEAE0077" ma:contentTypeVersion="10" ma:contentTypeDescription="Create a new document." ma:contentTypeScope="" ma:versionID="e20ec2eb6943c88a63df43c5a0a0e26b">
  <xsd:schema xmlns:xsd="http://www.w3.org/2001/XMLSchema" xmlns:xs="http://www.w3.org/2001/XMLSchema" xmlns:p="http://schemas.microsoft.com/office/2006/metadata/properties" xmlns:ns2="72db5374-263c-447c-918a-fec4c252645d" xmlns:ns3="d9412183-70f0-4747-b09e-cdc94bb9a9b9" targetNamespace="http://schemas.microsoft.com/office/2006/metadata/properties" ma:root="true" ma:fieldsID="779620e04a45742a3708fccbe7f68eb4" ns2:_="" ns3:_="">
    <xsd:import namespace="72db5374-263c-447c-918a-fec4c252645d"/>
    <xsd:import namespace="d9412183-70f0-4747-b09e-cdc94bb9a9b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b5374-263c-447c-918a-fec4c252645d" elementFormDefault="qualified">
    <xsd:import namespace="http://schemas.microsoft.com/office/2006/documentManagement/types"/>
    <xsd:import namespace="http://schemas.microsoft.com/office/infopath/2007/PartnerControls"/>
    <xsd:element name="TaxCatchAll" ma:index="2" nillable="true" ma:displayName="Taxonomy Catch All Column" ma:hidden="true" ma:list="{b0b1f546-30bd-49dd-a8b3-fd43cb3d59ed}" ma:internalName="TaxCatchAll" ma:showField="CatchAllData" ma:web="910eaad5-0233-4d42-800d-482dcd16c4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" nillable="true" ma:displayName="Taxonomy Catch All Column1" ma:hidden="true" ma:list="{b0b1f546-30bd-49dd-a8b3-fd43cb3d59ed}" ma:internalName="TaxCatchAllLabel" ma:readOnly="true" ma:showField="CatchAllDataLabel" ma:web="910eaad5-0233-4d42-800d-482dcd16c4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12183-70f0-4747-b09e-cdc94bb9a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628d337-fbf6-429b-97ad-c143d6e43b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9A505-ECE4-47B1-9C3D-7969BFED37A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5F35345-66A8-4973-B990-DA4C877794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4FE160-6F2F-4D44-9E0D-25820CB655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b5374-263c-447c-918a-fec4c252645d"/>
    <ds:schemaRef ds:uri="d9412183-70f0-4747-b09e-cdc94bb9a9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Summary</vt:lpstr>
      <vt:lpstr>INSTRUCTIONS</vt:lpstr>
      <vt:lpstr>COMPANY CAPACITY</vt:lpstr>
      <vt:lpstr>B -Exceptions</vt:lpstr>
      <vt:lpstr>PMY</vt:lpstr>
      <vt:lpstr>PMCI </vt:lpstr>
      <vt:lpstr>'B -Exceptions'!Impression_des_titres</vt:lpstr>
      <vt:lpstr>'COMPANY CAPACITY'!Zone_d_impression</vt:lpstr>
      <vt:lpstr>'PMCI '!Zone_d_impression</vt:lpstr>
      <vt:lpstr>PMY!Zone_d_impression</vt:lpstr>
      <vt:lpstr>Summary!Zone_d_impression</vt:lpstr>
    </vt:vector>
  </TitlesOfParts>
  <Manager/>
  <Company>DRA Mineral Projects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Aardt Cloete</dc:creator>
  <cp:keywords/>
  <dc:description/>
  <cp:lastModifiedBy>SOSB04</cp:lastModifiedBy>
  <cp:revision/>
  <dcterms:created xsi:type="dcterms:W3CDTF">2015-09-14T09:46:35Z</dcterms:created>
  <dcterms:modified xsi:type="dcterms:W3CDTF">2023-10-10T12:05:23Z</dcterms:modified>
  <cp:category/>
  <cp:contentStatus/>
</cp:coreProperties>
</file>