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 firstSheet="4" activeTab="4"/>
  </bookViews>
  <sheets>
    <sheet name="LISTES" sheetId="1" state="hidden" r:id="rId1"/>
    <sheet name="REGIONS-SOUS PREFECTURES" sheetId="3" state="hidden" r:id="rId2"/>
    <sheet name="VILLAGES-LOCALITES" sheetId="4" state="hidden" r:id="rId3"/>
    <sheet name="INFORMATIONS" sheetId="2" r:id="rId4"/>
    <sheet name="SUIVI AVEC YOUAMPLEU" sheetId="12" r:id="rId5"/>
    <sheet name="DIAGNOSTIC INITIALE" sheetId="14" r:id="rId6"/>
    <sheet name="DIAGNOSTIC A MI PROJET" sheetId="7" r:id="rId7"/>
    <sheet name="DIAGNOSTIC FINAL" sheetId="8" r:id="rId8"/>
    <sheet name="EVALUATION DE L'AVEC" sheetId="15" r:id="rId9"/>
  </sheets>
  <definedNames>
    <definedName name="ANDO_KEKRENOU">'VILLAGES-LOCALITES'!$S$12:$S$13</definedName>
    <definedName name="AYAOU_SRAN">'VILLAGES-LOCALITES'!$M$12:$M$14</definedName>
    <definedName name="AYAOUSRAN">'VILLAGES-LOCALITES'!$M$11:$M$13</definedName>
    <definedName name="BAKO">'VILLAGES-LOCALITES'!$L$21:$L$23</definedName>
    <definedName name="BANNEU">'VILLAGES-LOCALITES'!$K$3:$K$6</definedName>
    <definedName name="BAOUAKAHA">'VILLAGES-LOCALITES'!$I$27:$I$29</definedName>
    <definedName name="BEOUMI">'VILLAGES-LOCALITES'!$T$12:$T$15</definedName>
    <definedName name="BIANKOUMA">'VILLAGES-LOCALITES'!$B$3:$B$6</definedName>
    <definedName name="BILIMONO">'VILLAGES-LOCALITES'!$I$34:$I$37</definedName>
    <definedName name="BIN_HOUYE">'VILLAGES-LOCALITES'!$H$3:$H$7</definedName>
    <definedName name="BLAPLEU">'VILLAGES-LOCALITES'!$C$3</definedName>
    <definedName name="BODOKRO">'VILLAGES-LOCALITES'!$N$12:$N$15</definedName>
    <definedName name="BOGOUINE">'VILLAGES-LOCALITES'!$AG$3</definedName>
    <definedName name="BORON">'VILLAGES-LOCALITES'!$C$27:$C$29</definedName>
    <definedName name="BOTRO">'VILLAGES-LOCALITES'!$D$12:$D$13</definedName>
    <definedName name="BOUAKE">'VILLAGES-LOCALITES'!$G$12:$G$17</definedName>
    <definedName name="BOUGOU">'VILLAGES-LOCALITES'!$D$27:$D$28</definedName>
    <definedName name="BOUGOUSSO">'VILLAGES-LOCALITES'!$J$21:$J$23</definedName>
    <definedName name="BOUNDA">'VILLAGES-LOCALITES'!$H$12</definedName>
    <definedName name="BROBO">'VILLAGES-LOCALITES'!$I$12:$I$15</definedName>
    <definedName name="DALEU">'VILLAGES-LOCALITES'!$Z$3:$Z$7</definedName>
    <definedName name="DANANE">'VILLAGES-LOCALITES'!$N$3:$N$9</definedName>
    <definedName name="DASSOUGBOHO">'VILLAGES-LOCALITES'!$R$27:$R$28</definedName>
    <definedName name="DIABO">'VILLAGES-LOCALITES'!$E$12:$E$13</definedName>
    <definedName name="DIAWALA">'VILLAGES-LOCALITES'!$L$34:$L$36</definedName>
    <definedName name="DIBI_ASSIKRO">'VILLAGES-LOCALITES'!$U$12:$U$16</definedName>
    <definedName name="DIKODOUGOU">'VILLAGES-LOCALITES'!$B$27:$B$29</definedName>
    <definedName name="DIOULATIEDOUGOU">'VILLAGES-LOCALITES'!$M$21:$M$24</definedName>
    <definedName name="DJEBONOUA">'VILLAGES-LOCALITES'!$B$12:$B$16</definedName>
    <definedName name="DOMAINE_ACTIVITE">LISTES!$I$4:$I$8</definedName>
    <definedName name="FENGOLO">'VILLAGES-LOCALITES'!$D$21</definedName>
    <definedName name="FERKESSEDOUGOU">'VILLAGES-LOCALITES'!$B$34</definedName>
    <definedName name="GBANGBEGOUINE">'VILLAGES-LOCALITES'!$V$3:$V$4</definedName>
    <definedName name="GBANGBEGOUINE_YATI">'VILLAGES-LOCALITES'!$W$3:$W$4</definedName>
    <definedName name="GBAPLEU">'VILLAGES-LOCALITES'!$X$3</definedName>
    <definedName name="GBEKE">'REGIONS-SOUS PREFECTURES'!$D$3:$D$22</definedName>
    <definedName name="GBELEBAN">'VILLAGES-LOCALITES'!$N$21</definedName>
    <definedName name="GBLAPLEU">'VILLAGES-LOCALITES'!$X$3</definedName>
    <definedName name="GBON_HOUYE">'VILLAGES-LOCALITES'!$M$3:$M$7</definedName>
    <definedName name="GBONGAHA">'VILLAGES-LOCALITES'!$F$21:$F$22</definedName>
    <definedName name="GBONNE">'VILLAGES-LOCALITES'!$AC$3:$AC$5</definedName>
    <definedName name="GOUINE">'VILLAGES-LOCALITES'!$T$3:$T$6</definedName>
    <definedName name="GOULALEU">'VILLAGES-LOCALITES'!$I$3:$I$6</definedName>
    <definedName name="GUIEMBE">'VILLAGES-LOCALITES'!$Q$27:$Q$29</definedName>
    <definedName name="KABADOUGOU">'REGIONS-SOUS PREFECTURES'!$F$3:$F$16</definedName>
    <definedName name="KAGBOLODOUGOU">'VILLAGES-LOCALITES'!$K$27</definedName>
    <definedName name="KANOROBA">'VILLAGES-LOCALITES'!$AA$27:$AA$29</definedName>
    <definedName name="KAOUARA">'VILLAGES-LOCALITES'!$M$34:$M$37</definedName>
    <definedName name="KATIALI">'VILLAGES-LOCALITES'!$F$27:$F$28</definedName>
    <definedName name="KATOGO">'VILLAGES-LOCALITES'!$E$27:$E$29</definedName>
    <definedName name="KIEMOU">'VILLAGES-LOCALITES'!$P$27:$P$29</definedName>
    <definedName name="KIMBIRILA_SUD">'VILLAGES-LOCALITES'!$I$21:$I$23</definedName>
    <definedName name="KOMBOLOKOURA">'VILLAGES-LOCALITES'!$S$27:$S$29</definedName>
    <definedName name="KOMBORODOUGOU">'VILLAGES-LOCALITES'!$L$27:$L$29</definedName>
    <definedName name="KONDOBRO">'VILLAGES-LOCALITES'!$R$12:$R$13</definedName>
    <definedName name="KONG">'VILLAGES-LOCALITES'!$J$34:$J$38</definedName>
    <definedName name="KONI">'VILLAGES-LOCALITES'!$V$27</definedName>
    <definedName name="KORHOGO">'VILLAGES-LOCALITES'!$M$27:$M$29</definedName>
    <definedName name="KOUAN_HOULE">'VILLAGES-LOCALITES'!$AI$3</definedName>
    <definedName name="KOUANHOULE">'VILLAGES-LOCALITES'!$L$3:$L$5</definedName>
    <definedName name="KOUMBALA">'VILLAGES-LOCALITES'!$C$34</definedName>
    <definedName name="KPATA">'VILLAGES-LOCALITES'!$U$3:$U$6</definedName>
    <definedName name="KROFOUINSOU">'VILLAGES-LOCALITES'!$C$12:$C$14</definedName>
    <definedName name="LANGUIBONOU">'VILLAGES-LOCALITES'!$F$12:$F$14</definedName>
    <definedName name="LATAHA">'VILLAGES-LOCALITES'!$W$27:$W$28</definedName>
    <definedName name="LISTESOUSPREFECTURES">'REGIONS-SOUS PREFECTURES'!$D$2:$H$2</definedName>
    <definedName name="LOGOUALE">'VILLAGES-LOCALITES'!$Q$3:$Q$6</definedName>
    <definedName name="LOLOBO">'VILLAGES-LOCALITES'!$P$12:$P$13</definedName>
    <definedName name="MADINANI">'VILLAGES-LOCALITES'!$B$21:$B$23</definedName>
    <definedName name="MAHAPLEU">'VILLAGES-LOCALITES'!$O$3:$O$6</definedName>
    <definedName name="MAMINI">'VILLAGES-LOCALITES'!$J$12:$J$16</definedName>
    <definedName name="MAN">'VILLAGES-LOCALITES'!$AA$3:$AA$7</definedName>
    <definedName name="MARABADIASSA">'VILLAGES-LOCALITES'!$Q$12:$Q$13</definedName>
    <definedName name="MBENGUE">'VILLAGES-LOCALITES'!$G$27:$G$29</definedName>
    <definedName name="NAFANA">'VILLAGES-LOCALITES'!$H$34:$H$35</definedName>
    <definedName name="NAFUN">'VILLAGES-LOCALITES'!$Z$27:$Z$28</definedName>
    <definedName name="NAPIE">'VILLAGES-LOCALITES'!$N$27:$N$28</definedName>
    <definedName name="NATIONALITE">LISTES!$D$4:$D$9</definedName>
    <definedName name="NGANON">'VILLAGES-LOCALITES'!$U$27:$U$28</definedName>
    <definedName name="NGOLOBLASSO">'VILLAGES-LOCALITES'!$E$21:$E$23</definedName>
    <definedName name="NGUESSANKRO">'VILLAGES-LOCALITES'!$O$12:$O$13</definedName>
    <definedName name="NIELLE">'VILLAGES-LOCALITES'!$E$34:$E$36</definedName>
    <definedName name="NIOFOIN">'VILLAGES-LOCALITES'!$T$27:$T$29</definedName>
    <definedName name="NIVEAU_ETUDE">LISTES!$F$4:$F$7</definedName>
    <definedName name="ODIENNE">'VILLAGES-LOCALITES'!$K$21:$K$23</definedName>
    <definedName name="OUANGOLODOUGOU">'VILLAGES-LOCALITES'!$K$34:$K$36</definedName>
    <definedName name="OUI_NON">LISTES!$H$4:$H$5</definedName>
    <definedName name="PIECE_IDENTITE">LISTES!$E$4:$E$11</definedName>
    <definedName name="PODIAGOUINE">'VILLAGES-LOCALITES'!$AE$3:$AE$5</definedName>
    <definedName name="PORO">'REGIONS-SOUS PREFECTURES'!$G$3:$G$28</definedName>
    <definedName name="REVENU_MOYEN">LISTES!$K$4:$K$17</definedName>
    <definedName name="SAKASSOU">'VILLAGES-LOCALITES'!$K$12:$K$16</definedName>
    <definedName name="SAMANGO">'VILLAGES-LOCALITES'!$H$21:$H$22</definedName>
    <definedName name="SAMATIGUILA">'VILLAGES-LOCALITES'!$G$21</definedName>
    <definedName name="SANDOUGOU_SOBA">'VILLAGES-LOCALITES'!$AB$3:$AB$4</definedName>
    <definedName name="SANGOUINE">'VILLAGES-LOCALITES'!$AF$3:$AF$5</definedName>
    <definedName name="SANTA">'VILLAGES-LOCALITES'!$Y$3:$Y$6</definedName>
    <definedName name="SEDIOGO">'VILLAGES-LOCALITES'!$J$27:$J$29</definedName>
    <definedName name="SEGUELON">'VILLAGES-LOCALITES'!$C$21:$C$23</definedName>
    <definedName name="SEILEU">'VILLAGES-LOCALITES'!$J$3:$J$7</definedName>
    <definedName name="SEXE">LISTES!$C$4:$C$5</definedName>
    <definedName name="SEYDOUGOU">'VILLAGES-LOCALITES'!$O$21:$O$22</definedName>
    <definedName name="SIKOLO">'VILLAGES-LOCALITES'!$G$34:$G$36</definedName>
    <definedName name="SINEMATIALI">'VILLAGES-LOCALITES'!$H$27</definedName>
    <definedName name="SIPILOU">'VILLAGES-LOCALITES'!$D$3:$D$6</definedName>
    <definedName name="SIRASSO">'VILLAGES-LOCALITES'!$Y$27:$Y$29</definedName>
    <definedName name="SITUATION_MATRIMONIALE">LISTES!$G$4:$G$8</definedName>
    <definedName name="SOHOUO">'VILLAGES-LOCALITES'!$X$27:$X$29</definedName>
    <definedName name="STATUTS_DANS_ACTIVITE">LISTES!$J$4:$J$7</definedName>
    <definedName name="TCHOLOGO">'REGIONS-SOUS PREFECTURES'!$H$3:$H$14</definedName>
    <definedName name="TEAPLEU">'VILLAGES-LOCALITES'!$F$3:$F$6</definedName>
    <definedName name="TIORONIARADOUGOU">'VILLAGES-LOCALITES'!$O$27:$O$28</definedName>
    <definedName name="TOGONIERE">'VILLAGES-LOCALITES'!$D$34:$D$35</definedName>
    <definedName name="TONKPI">'REGIONS-SOUS PREFECTURES'!$E$3:$E$36</definedName>
    <definedName name="TOUMODI_SAKASSOU">'VILLAGES-LOCALITES'!$L$12:$L$13</definedName>
    <definedName name="TOUMOUKORO">'VILLAGES-LOCALITES'!$F$34:$F$36</definedName>
    <definedName name="YAPLEU">'VILLAGES-LOCALITES'!$R$3</definedName>
    <definedName name="YELEU">'VILLAGES-LOCALITES'!$G$3:$G$5</definedName>
    <definedName name="YORODOUGOU">'VILLAGES-LOCALITES'!$E$3:$E$5</definedName>
    <definedName name="ZAGOUE">'VILLAGES-LOCALITES'!$AD$3:$AD$5</definedName>
    <definedName name="ZONGOUINE">'VILLAGES-LOCALITES'!$S$3:$S$4</definedName>
    <definedName name="ZONNEU">'VILLAGES-LOCALITES'!$P$3:$P$6</definedName>
    <definedName name="ZOUAN_HOUNIEN">'VILLAGES-LOCALITES'!$AH$3:$AH$7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2"/>
  <c r="Q5"/>
  <c r="J5"/>
  <c r="E35" i="15"/>
  <c r="F31"/>
  <c r="F32" s="1"/>
  <c r="E36" s="1"/>
  <c r="G31"/>
  <c r="G32" s="1"/>
  <c r="E37" s="1"/>
  <c r="C5"/>
  <c r="C4"/>
  <c r="C3"/>
  <c r="E31"/>
  <c r="E32" s="1"/>
  <c r="D4" i="14" l="1"/>
  <c r="B4"/>
  <c r="C4"/>
  <c r="D11" i="8" l="1"/>
  <c r="E11"/>
  <c r="F11"/>
  <c r="G11"/>
  <c r="H11"/>
  <c r="I11"/>
  <c r="D12"/>
  <c r="E12"/>
  <c r="F12"/>
  <c r="G12"/>
  <c r="H12"/>
  <c r="I12"/>
  <c r="D13"/>
  <c r="E13"/>
  <c r="F13"/>
  <c r="G13"/>
  <c r="H13"/>
  <c r="I13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D17"/>
  <c r="E17"/>
  <c r="F17"/>
  <c r="G17"/>
  <c r="H17"/>
  <c r="I17"/>
  <c r="D18"/>
  <c r="E18"/>
  <c r="F18"/>
  <c r="G18"/>
  <c r="H18"/>
  <c r="I18"/>
  <c r="D19"/>
  <c r="E19"/>
  <c r="F19"/>
  <c r="G19"/>
  <c r="H19"/>
  <c r="I19"/>
  <c r="D20"/>
  <c r="E20"/>
  <c r="F20"/>
  <c r="G20"/>
  <c r="H20"/>
  <c r="I20"/>
  <c r="D21"/>
  <c r="E21"/>
  <c r="F21"/>
  <c r="G21"/>
  <c r="H21"/>
  <c r="I21"/>
  <c r="D22"/>
  <c r="E22"/>
  <c r="F22"/>
  <c r="G22"/>
  <c r="H22"/>
  <c r="I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D31"/>
  <c r="E31"/>
  <c r="F31"/>
  <c r="G31"/>
  <c r="H31"/>
  <c r="I31"/>
  <c r="D32"/>
  <c r="E32"/>
  <c r="F32"/>
  <c r="G32"/>
  <c r="H32"/>
  <c r="I32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D11" i="7"/>
  <c r="E11"/>
  <c r="F11"/>
  <c r="G11"/>
  <c r="H11"/>
  <c r="I11"/>
  <c r="D12"/>
  <c r="E12"/>
  <c r="F12"/>
  <c r="G12"/>
  <c r="H12"/>
  <c r="I12"/>
  <c r="D13"/>
  <c r="E13"/>
  <c r="F13"/>
  <c r="G13"/>
  <c r="H13"/>
  <c r="I13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D17"/>
  <c r="E17"/>
  <c r="F17"/>
  <c r="G17"/>
  <c r="H17"/>
  <c r="I17"/>
  <c r="D18"/>
  <c r="E18"/>
  <c r="F18"/>
  <c r="G18"/>
  <c r="H18"/>
  <c r="I18"/>
  <c r="D19"/>
  <c r="E19"/>
  <c r="F19"/>
  <c r="G19"/>
  <c r="H19"/>
  <c r="I19"/>
  <c r="D20"/>
  <c r="E20"/>
  <c r="F20"/>
  <c r="G20"/>
  <c r="H20"/>
  <c r="I20"/>
  <c r="D21"/>
  <c r="E21"/>
  <c r="F21"/>
  <c r="G21"/>
  <c r="H21"/>
  <c r="I21"/>
  <c r="D22"/>
  <c r="E22"/>
  <c r="F22"/>
  <c r="G22"/>
  <c r="H22"/>
  <c r="I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D31"/>
  <c r="E31"/>
  <c r="F31"/>
  <c r="G31"/>
  <c r="H31"/>
  <c r="I31"/>
  <c r="D32"/>
  <c r="E32"/>
  <c r="F32"/>
  <c r="G32"/>
  <c r="H32"/>
  <c r="I32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11"/>
  <c r="C11" i="8" s="1"/>
  <c r="F6" i="1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5"/>
  <c r="AC40"/>
  <c r="AB40"/>
  <c r="AA40"/>
  <c r="AA5"/>
  <c r="AB5" s="1"/>
  <c r="Z40"/>
  <c r="Z6"/>
  <c r="AA6" s="1"/>
  <c r="AB6" s="1"/>
  <c r="W40"/>
  <c r="S40"/>
  <c r="S5"/>
  <c r="W5" s="1"/>
  <c r="AC5" s="1"/>
  <c r="Q7"/>
  <c r="S7" s="1"/>
  <c r="Q40"/>
  <c r="Q6"/>
  <c r="S6" s="1"/>
  <c r="Q8" l="1"/>
  <c r="W6"/>
  <c r="AC6" s="1"/>
  <c r="W7" s="1"/>
  <c r="AC7" s="1"/>
  <c r="Z7"/>
  <c r="O40"/>
  <c r="L40"/>
  <c r="J6"/>
  <c r="L6" s="1"/>
  <c r="L5"/>
  <c r="O5" s="1"/>
  <c r="J40"/>
  <c r="J7"/>
  <c r="J8" s="1"/>
  <c r="L8" l="1"/>
  <c r="J9"/>
  <c r="W8"/>
  <c r="AC8" s="1"/>
  <c r="S8"/>
  <c r="Q9"/>
  <c r="O6"/>
  <c r="L7"/>
  <c r="AA7"/>
  <c r="Z8"/>
  <c r="AG41"/>
  <c r="AF41"/>
  <c r="AE41"/>
  <c r="AD41"/>
  <c r="D41"/>
  <c r="E41"/>
  <c r="Y41"/>
  <c r="X41"/>
  <c r="V41"/>
  <c r="U41"/>
  <c r="T41"/>
  <c r="R41"/>
  <c r="N41"/>
  <c r="M41"/>
  <c r="K41"/>
  <c r="S9" l="1"/>
  <c r="Q10"/>
  <c r="L9"/>
  <c r="J10"/>
  <c r="O8"/>
  <c r="O7"/>
  <c r="F41"/>
  <c r="AB7"/>
  <c r="AA8"/>
  <c r="AB8" s="1"/>
  <c r="Z9"/>
  <c r="D4" i="7"/>
  <c r="D4" i="8" s="1"/>
  <c r="C4" i="7"/>
  <c r="C4" i="8" s="1"/>
  <c r="B4" i="7"/>
  <c r="B4" i="8" s="1"/>
  <c r="S10" i="12" l="1"/>
  <c r="Q11"/>
  <c r="AA9"/>
  <c r="AB9" s="1"/>
  <c r="Z10"/>
  <c r="L10"/>
  <c r="J11"/>
  <c r="W9"/>
  <c r="AC9" s="1"/>
  <c r="O9"/>
  <c r="AA10" l="1"/>
  <c r="Z11"/>
  <c r="J12"/>
  <c r="L11"/>
  <c r="S11"/>
  <c r="Q12"/>
  <c r="O10"/>
  <c r="W10"/>
  <c r="AC10" s="1"/>
  <c r="W11" s="1"/>
  <c r="AC11" s="1"/>
  <c r="AB10" l="1"/>
  <c r="S12"/>
  <c r="Q13"/>
  <c r="AA11"/>
  <c r="AB11" s="1"/>
  <c r="Z12"/>
  <c r="L12"/>
  <c r="J13"/>
  <c r="W12"/>
  <c r="AC12" s="1"/>
  <c r="O11"/>
  <c r="AA12" l="1"/>
  <c r="AB12" s="1"/>
  <c r="Z13"/>
  <c r="O12"/>
  <c r="L13"/>
  <c r="J14"/>
  <c r="S13"/>
  <c r="W13" s="1"/>
  <c r="AC13" s="1"/>
  <c r="Q14"/>
  <c r="W14" l="1"/>
  <c r="AC14" s="1"/>
  <c r="O13"/>
  <c r="S14"/>
  <c r="Q15"/>
  <c r="L14"/>
  <c r="J15"/>
  <c r="AA13"/>
  <c r="Z14"/>
  <c r="AA14" l="1"/>
  <c r="AB14" s="1"/>
  <c r="Z15"/>
  <c r="S15"/>
  <c r="Q16"/>
  <c r="O14"/>
  <c r="J16"/>
  <c r="L15"/>
  <c r="AB13"/>
  <c r="W15"/>
  <c r="AC15" s="1"/>
  <c r="AA15" l="1"/>
  <c r="AB15" s="1"/>
  <c r="Z16"/>
  <c r="L16"/>
  <c r="J17"/>
  <c r="S16"/>
  <c r="Q17"/>
  <c r="W16"/>
  <c r="AC16" s="1"/>
  <c r="O15"/>
  <c r="W17" l="1"/>
  <c r="AC17" s="1"/>
  <c r="S17"/>
  <c r="Q18"/>
  <c r="AA16"/>
  <c r="AB16" s="1"/>
  <c r="Z17"/>
  <c r="O16"/>
  <c r="J18"/>
  <c r="L17"/>
  <c r="O17" s="1"/>
  <c r="Z18" l="1"/>
  <c r="AA17"/>
  <c r="AB17" s="1"/>
  <c r="J19"/>
  <c r="L18"/>
  <c r="O18" s="1"/>
  <c r="S18"/>
  <c r="W18" s="1"/>
  <c r="AC18" s="1"/>
  <c r="Q19"/>
  <c r="AA18" l="1"/>
  <c r="AB18" s="1"/>
  <c r="Z19"/>
  <c r="Q20"/>
  <c r="S19"/>
  <c r="W19" s="1"/>
  <c r="AC19" s="1"/>
  <c r="L19"/>
  <c r="O19" s="1"/>
  <c r="J20"/>
  <c r="W20" l="1"/>
  <c r="AC20" s="1"/>
  <c r="L20"/>
  <c r="O20" s="1"/>
  <c r="J21"/>
  <c r="AA19"/>
  <c r="AB19" s="1"/>
  <c r="Z20"/>
  <c r="Q21"/>
  <c r="S20"/>
  <c r="AA20" l="1"/>
  <c r="AB20" s="1"/>
  <c r="Z21"/>
  <c r="S21"/>
  <c r="Q22"/>
  <c r="L21"/>
  <c r="O21" s="1"/>
  <c r="J22"/>
  <c r="W21"/>
  <c r="AC21" s="1"/>
  <c r="L22" l="1"/>
  <c r="O22" s="1"/>
  <c r="J23"/>
  <c r="Z22"/>
  <c r="AA21"/>
  <c r="AB21" s="1"/>
  <c r="S22"/>
  <c r="W22" s="1"/>
  <c r="AC22" s="1"/>
  <c r="Q23"/>
  <c r="W23" l="1"/>
  <c r="AC23" s="1"/>
  <c r="S23"/>
  <c r="Q24"/>
  <c r="J24"/>
  <c r="L23"/>
  <c r="O23" s="1"/>
  <c r="AA22"/>
  <c r="AB22" s="1"/>
  <c r="Z23"/>
  <c r="Z24" l="1"/>
  <c r="AA23"/>
  <c r="AB23" s="1"/>
  <c r="S24"/>
  <c r="Q25"/>
  <c r="L24"/>
  <c r="O24" s="1"/>
  <c r="J25"/>
  <c r="W24"/>
  <c r="AC24" s="1"/>
  <c r="AA24" l="1"/>
  <c r="AB24" s="1"/>
  <c r="Z25"/>
  <c r="L25"/>
  <c r="O25" s="1"/>
  <c r="J26"/>
  <c r="S25"/>
  <c r="W25" s="1"/>
  <c r="AC25" s="1"/>
  <c r="Q26"/>
  <c r="W26" l="1"/>
  <c r="AC26" s="1"/>
  <c r="Q27"/>
  <c r="S26"/>
  <c r="AA25"/>
  <c r="AB25" s="1"/>
  <c r="Z26"/>
  <c r="L26"/>
  <c r="O26" s="1"/>
  <c r="J27"/>
  <c r="AA26" l="1"/>
  <c r="AB26" s="1"/>
  <c r="Z27"/>
  <c r="Q28"/>
  <c r="S27"/>
  <c r="J28"/>
  <c r="L27"/>
  <c r="O27" s="1"/>
  <c r="W27"/>
  <c r="AC27" s="1"/>
  <c r="L28" l="1"/>
  <c r="O28" s="1"/>
  <c r="J29"/>
  <c r="AA27"/>
  <c r="AB27" s="1"/>
  <c r="Z28"/>
  <c r="Q29"/>
  <c r="S28"/>
  <c r="W28" s="1"/>
  <c r="AC28" s="1"/>
  <c r="W29" l="1"/>
  <c r="AC29" s="1"/>
  <c r="S29"/>
  <c r="Q30"/>
  <c r="J30"/>
  <c r="L29"/>
  <c r="O29" s="1"/>
  <c r="AA28"/>
  <c r="AB28" s="1"/>
  <c r="Z29"/>
  <c r="AA29" l="1"/>
  <c r="AB29" s="1"/>
  <c r="Z30"/>
  <c r="S30"/>
  <c r="Q31"/>
  <c r="L30"/>
  <c r="O30" s="1"/>
  <c r="J31"/>
  <c r="W30"/>
  <c r="AC30" s="1"/>
  <c r="L31" l="1"/>
  <c r="O31" s="1"/>
  <c r="J32"/>
  <c r="AA30"/>
  <c r="AB30" s="1"/>
  <c r="Z31"/>
  <c r="S31"/>
  <c r="W31" s="1"/>
  <c r="AC31" s="1"/>
  <c r="Q32"/>
  <c r="S32" l="1"/>
  <c r="W32" s="1"/>
  <c r="AC32" s="1"/>
  <c r="Q33"/>
  <c r="L32"/>
  <c r="O32" s="1"/>
  <c r="J33"/>
  <c r="AA31"/>
  <c r="AB31" s="1"/>
  <c r="Z32"/>
  <c r="AA32" l="1"/>
  <c r="AB32" s="1"/>
  <c r="Z33"/>
  <c r="S33"/>
  <c r="W33" s="1"/>
  <c r="AC33" s="1"/>
  <c r="Q34"/>
  <c r="L33"/>
  <c r="O33" s="1"/>
  <c r="J34"/>
  <c r="J35" l="1"/>
  <c r="L34"/>
  <c r="O34" s="1"/>
  <c r="AA33"/>
  <c r="AB33" s="1"/>
  <c r="Z34"/>
  <c r="S34"/>
  <c r="W34" s="1"/>
  <c r="AC34" s="1"/>
  <c r="Q35"/>
  <c r="L35" l="1"/>
  <c r="O35" s="1"/>
  <c r="J36"/>
  <c r="S35"/>
  <c r="W35" s="1"/>
  <c r="AC35" s="1"/>
  <c r="Q36"/>
  <c r="AA34"/>
  <c r="AB34" s="1"/>
  <c r="Z35"/>
  <c r="AA35" l="1"/>
  <c r="AB35" s="1"/>
  <c r="Z36"/>
  <c r="L36"/>
  <c r="O36" s="1"/>
  <c r="J37"/>
  <c r="Q37"/>
  <c r="S36"/>
  <c r="W36" s="1"/>
  <c r="AC36" s="1"/>
  <c r="S37" l="1"/>
  <c r="W37" s="1"/>
  <c r="AC37" s="1"/>
  <c r="Q38"/>
  <c r="AA36"/>
  <c r="AB36" s="1"/>
  <c r="Z37"/>
  <c r="L37"/>
  <c r="O37" s="1"/>
  <c r="J38"/>
  <c r="J39" l="1"/>
  <c r="L39" s="1"/>
  <c r="L38"/>
  <c r="O38" s="1"/>
  <c r="S38"/>
  <c r="W38" s="1"/>
  <c r="AC38" s="1"/>
  <c r="Q39"/>
  <c r="S39" s="1"/>
  <c r="Z38"/>
  <c r="AA37"/>
  <c r="AB37" s="1"/>
  <c r="O39" l="1"/>
  <c r="L41"/>
  <c r="O41" s="1"/>
  <c r="Z39"/>
  <c r="AA39" s="1"/>
  <c r="AA38"/>
  <c r="AB38" s="1"/>
  <c r="W39"/>
  <c r="AC39" s="1"/>
  <c r="AC41" s="1"/>
  <c r="S41"/>
  <c r="AB39" l="1"/>
  <c r="AB41" s="1"/>
  <c r="V42" s="1"/>
  <c r="AA41"/>
</calcChain>
</file>

<file path=xl/sharedStrings.xml><?xml version="1.0" encoding="utf-8"?>
<sst xmlns="http://schemas.openxmlformats.org/spreadsheetml/2006/main" count="894" uniqueCount="680">
  <si>
    <t>REGIONS</t>
  </si>
  <si>
    <t>Lema</t>
  </si>
  <si>
    <t>Dingouin</t>
  </si>
  <si>
    <t>Mangouin</t>
  </si>
  <si>
    <t>the</t>
  </si>
  <si>
    <t>Guegouin</t>
  </si>
  <si>
    <t>Koulalé</t>
  </si>
  <si>
    <t>gaba</t>
  </si>
  <si>
    <t xml:space="preserve">Zéalé </t>
  </si>
  <si>
    <t>Gohoutouo</t>
  </si>
  <si>
    <t>Niampleu</t>
  </si>
  <si>
    <t>petit-zéalé</t>
  </si>
  <si>
    <t>Samapleu</t>
  </si>
  <si>
    <t>yépleu</t>
  </si>
  <si>
    <t xml:space="preserve">Gbagompleu </t>
  </si>
  <si>
    <t>Lieussidropleu</t>
  </si>
  <si>
    <t>Vipleu</t>
  </si>
  <si>
    <t>Tonnontouo</t>
  </si>
  <si>
    <t xml:space="preserve">Mouantouo 2 </t>
  </si>
  <si>
    <t>Gbapleu</t>
  </si>
  <si>
    <t>Dankouampleu</t>
  </si>
  <si>
    <t>Guian-houyé</t>
  </si>
  <si>
    <t>Zoueupleu</t>
  </si>
  <si>
    <t>Dietta</t>
  </si>
  <si>
    <t>Bouleu</t>
  </si>
  <si>
    <t>Guiapleu</t>
  </si>
  <si>
    <t>Koyatrogbeupleu</t>
  </si>
  <si>
    <t>Issonneu</t>
  </si>
  <si>
    <t>Gouézépleu</t>
  </si>
  <si>
    <t>Touopleu</t>
  </si>
  <si>
    <t>Mafaipleu</t>
  </si>
  <si>
    <t>Zérégouiné</t>
  </si>
  <si>
    <t>Dioulé</t>
  </si>
  <si>
    <t>Monlé</t>
  </si>
  <si>
    <t>Mamizo</t>
  </si>
  <si>
    <t>Sela</t>
  </si>
  <si>
    <t>Yaloba</t>
  </si>
  <si>
    <t>Gbonogouélé</t>
  </si>
  <si>
    <t xml:space="preserve">Gansanta </t>
  </si>
  <si>
    <t>Ganlé 1</t>
  </si>
  <si>
    <t>Gouélé</t>
  </si>
  <si>
    <t>Blita</t>
  </si>
  <si>
    <t>Tokpapleu</t>
  </si>
  <si>
    <t>Kassiapleu</t>
  </si>
  <si>
    <t>Yénalé</t>
  </si>
  <si>
    <t>Douagouin</t>
  </si>
  <si>
    <t>Béta</t>
  </si>
  <si>
    <t>Douodié</t>
  </si>
  <si>
    <t>Dozéré</t>
  </si>
  <si>
    <t xml:space="preserve">Douélé </t>
  </si>
  <si>
    <t>Yébégouin</t>
  </si>
  <si>
    <t>Gbatongouin</t>
  </si>
  <si>
    <t xml:space="preserve">Déoulé </t>
  </si>
  <si>
    <t>Gboanlé</t>
  </si>
  <si>
    <t>Glégouin</t>
  </si>
  <si>
    <t>Diané</t>
  </si>
  <si>
    <t>Douéné</t>
  </si>
  <si>
    <t>Gbangbe Douele</t>
  </si>
  <si>
    <t>Gontépleu</t>
  </si>
  <si>
    <t>youampleu</t>
  </si>
  <si>
    <t>Bayouopleu</t>
  </si>
  <si>
    <t>Yaglogleu</t>
  </si>
  <si>
    <t>Gbampleu</t>
  </si>
  <si>
    <t>goulaleu</t>
  </si>
  <si>
    <t>Fouatouo</t>
  </si>
  <si>
    <t>Bogouiné</t>
  </si>
  <si>
    <t>Douleu</t>
  </si>
  <si>
    <t>Zoba</t>
  </si>
  <si>
    <t>Lagoulalé</t>
  </si>
  <si>
    <t>Guingouiné</t>
  </si>
  <si>
    <t>Douoleu</t>
  </si>
  <si>
    <t>Lonneu</t>
  </si>
  <si>
    <t>Gbéapieu</t>
  </si>
  <si>
    <t>Glan-houyé</t>
  </si>
  <si>
    <t>Oua</t>
  </si>
  <si>
    <t xml:space="preserve">Gopleu </t>
  </si>
  <si>
    <t>Dohouba</t>
  </si>
  <si>
    <t>Kpanzégbépleu</t>
  </si>
  <si>
    <t>Bloma</t>
  </si>
  <si>
    <t>glanlé</t>
  </si>
  <si>
    <t>Dantongouiné</t>
  </si>
  <si>
    <t>BIANKOUMA</t>
  </si>
  <si>
    <t>BLAPLEU</t>
  </si>
  <si>
    <t>SIPILOU</t>
  </si>
  <si>
    <t>TEAPLEU</t>
  </si>
  <si>
    <t>YELEU</t>
  </si>
  <si>
    <t>YORODOUGOU</t>
  </si>
  <si>
    <t>SEILEU</t>
  </si>
  <si>
    <t>BANNEU</t>
  </si>
  <si>
    <t>KOUANHOULE</t>
  </si>
  <si>
    <t>DANANE</t>
  </si>
  <si>
    <t>MAHAPLEU</t>
  </si>
  <si>
    <t>ZONNEU</t>
  </si>
  <si>
    <t>LOGOUALE</t>
  </si>
  <si>
    <t>YAPLEU</t>
  </si>
  <si>
    <t>ZONGOUINE</t>
  </si>
  <si>
    <t>GOUINE</t>
  </si>
  <si>
    <t>KPATA</t>
  </si>
  <si>
    <t>GBANGBEGOUINE</t>
  </si>
  <si>
    <t>GBLAPLEU</t>
  </si>
  <si>
    <t>SANTA</t>
  </si>
  <si>
    <t>MAN</t>
  </si>
  <si>
    <t>GBONNE</t>
  </si>
  <si>
    <t>ZAGOUE</t>
  </si>
  <si>
    <t>GOULALEU</t>
  </si>
  <si>
    <t>PODIAGOUINE</t>
  </si>
  <si>
    <t>SANGOUINE</t>
  </si>
  <si>
    <t>BOGOUINE</t>
  </si>
  <si>
    <t>DALEU</t>
  </si>
  <si>
    <t>TONKPI</t>
  </si>
  <si>
    <t>NON</t>
  </si>
  <si>
    <t>Banzandepleu</t>
  </si>
  <si>
    <t>BOUAKE</t>
  </si>
  <si>
    <t>DJEBONOUA</t>
  </si>
  <si>
    <t>KROFOUINSOU</t>
  </si>
  <si>
    <t>BOTRO</t>
  </si>
  <si>
    <t>Zanikro</t>
  </si>
  <si>
    <t>DIABO</t>
  </si>
  <si>
    <t>LANGUIBONOU</t>
  </si>
  <si>
    <t>N’dénou</t>
  </si>
  <si>
    <t>BOUNDA</t>
  </si>
  <si>
    <t>BROBO</t>
  </si>
  <si>
    <t>MAMINI</t>
  </si>
  <si>
    <t>Kanguiérenou</t>
  </si>
  <si>
    <t xml:space="preserve">Sabaridougou </t>
  </si>
  <si>
    <t>SAKASSOU</t>
  </si>
  <si>
    <t>Mandéké-kahabo</t>
  </si>
  <si>
    <t>Lomopo-kouassikro</t>
  </si>
  <si>
    <t>Agbanou</t>
  </si>
  <si>
    <t>Ando-zoumé</t>
  </si>
  <si>
    <t>Toumodi-sakassou</t>
  </si>
  <si>
    <t>Sran bondossou</t>
  </si>
  <si>
    <t>BODOKRO</t>
  </si>
  <si>
    <t>Assakro</t>
  </si>
  <si>
    <t>Kongodjan</t>
  </si>
  <si>
    <t>Pli akakro</t>
  </si>
  <si>
    <t>Pétenou</t>
  </si>
  <si>
    <t>Kongoti</t>
  </si>
  <si>
    <t>Agbayansi</t>
  </si>
  <si>
    <t>LOLOBO</t>
  </si>
  <si>
    <t>MARABADIASSA</t>
  </si>
  <si>
    <t>Toudjan 2</t>
  </si>
  <si>
    <t>KONDOBRO</t>
  </si>
  <si>
    <t>Bourebo</t>
  </si>
  <si>
    <t>Tiessou1</t>
  </si>
  <si>
    <t>Linguebo</t>
  </si>
  <si>
    <t>BEOUMI</t>
  </si>
  <si>
    <t>N’zueda</t>
  </si>
  <si>
    <t>Kongossou</t>
  </si>
  <si>
    <t>Zédékan</t>
  </si>
  <si>
    <t>Sola-boni-broukro</t>
  </si>
  <si>
    <t>Moloukro</t>
  </si>
  <si>
    <t>KABADOUGOU</t>
  </si>
  <si>
    <t>MADINANI</t>
  </si>
  <si>
    <t>Dienguele</t>
  </si>
  <si>
    <t>SEGUELON</t>
  </si>
  <si>
    <t>Tiemba</t>
  </si>
  <si>
    <t>FENGOLO</t>
  </si>
  <si>
    <t>N'GOLOBLASSO</t>
  </si>
  <si>
    <t>Bouroumassoo</t>
  </si>
  <si>
    <t>GBONGAHA</t>
  </si>
  <si>
    <t>SAMATIGUILA</t>
  </si>
  <si>
    <t>Keningouara</t>
  </si>
  <si>
    <t>SAMANGO</t>
  </si>
  <si>
    <t>Bogodougou</t>
  </si>
  <si>
    <t>Férédougou</t>
  </si>
  <si>
    <t>BOUGOUSSO</t>
  </si>
  <si>
    <t>Sarala</t>
  </si>
  <si>
    <t>Bengo</t>
  </si>
  <si>
    <t>Foula</t>
  </si>
  <si>
    <t>ODIENNE</t>
  </si>
  <si>
    <t>Zievasso</t>
  </si>
  <si>
    <t>BAKO</t>
  </si>
  <si>
    <t>Sorodougou</t>
  </si>
  <si>
    <t>Badjouala</t>
  </si>
  <si>
    <t>DIOULATIEDOUGOU</t>
  </si>
  <si>
    <t>Tindikro-sokoura</t>
  </si>
  <si>
    <t>Kobala</t>
  </si>
  <si>
    <t>Gbanhala</t>
  </si>
  <si>
    <t>GBELEBAN</t>
  </si>
  <si>
    <t>SEYDOUGOU</t>
  </si>
  <si>
    <t>Gbessasso</t>
  </si>
  <si>
    <t>Kadiola</t>
  </si>
  <si>
    <t>Dabadougou</t>
  </si>
  <si>
    <t>N’doniegué</t>
  </si>
  <si>
    <t>Tiékorodougou</t>
  </si>
  <si>
    <t>DIKODOUGOU</t>
  </si>
  <si>
    <t>Sefon</t>
  </si>
  <si>
    <t>BORON</t>
  </si>
  <si>
    <t>BOUGOU</t>
  </si>
  <si>
    <t>KATOGO</t>
  </si>
  <si>
    <t>Koliani</t>
  </si>
  <si>
    <t>KATIALI</t>
  </si>
  <si>
    <t>Sekonkaha</t>
  </si>
  <si>
    <t>SINEMATIALI</t>
  </si>
  <si>
    <t>Lokaha2</t>
  </si>
  <si>
    <t>BAOUAKAHA</t>
  </si>
  <si>
    <t>SEDIOGO</t>
  </si>
  <si>
    <t>Kaklokaha</t>
  </si>
  <si>
    <t>Dokaha</t>
  </si>
  <si>
    <t>KAGBOLODOUGOU</t>
  </si>
  <si>
    <t>KOMBORODOUGOU</t>
  </si>
  <si>
    <t>Dabakaha</t>
  </si>
  <si>
    <t>Dandoumankaha</t>
  </si>
  <si>
    <t>Sologokaha</t>
  </si>
  <si>
    <t>KORHOGO</t>
  </si>
  <si>
    <t>Madinin</t>
  </si>
  <si>
    <t>Nenekri</t>
  </si>
  <si>
    <t>Zienkolo</t>
  </si>
  <si>
    <t>NAPIE</t>
  </si>
  <si>
    <t>Nambatiourkaha</t>
  </si>
  <si>
    <t>Logaha</t>
  </si>
  <si>
    <t>TIORONIARADOUGOU</t>
  </si>
  <si>
    <t>Torkaha</t>
  </si>
  <si>
    <t>Tagbanga</t>
  </si>
  <si>
    <t>KIEMOU</t>
  </si>
  <si>
    <t>GUIEMBE</t>
  </si>
  <si>
    <t>Sokpokaha</t>
  </si>
  <si>
    <t>Karakpo</t>
  </si>
  <si>
    <t>DASSOUGBOHO</t>
  </si>
  <si>
    <t>KOMBOLOKOURA</t>
  </si>
  <si>
    <t>Ogari</t>
  </si>
  <si>
    <t>NGANON</t>
  </si>
  <si>
    <t>Sakouma</t>
  </si>
  <si>
    <t>KONI</t>
  </si>
  <si>
    <t>LATAHA</t>
  </si>
  <si>
    <t>Faranikan</t>
  </si>
  <si>
    <t>SOHOUO</t>
  </si>
  <si>
    <t>Levogo</t>
  </si>
  <si>
    <t>SIRASSO</t>
  </si>
  <si>
    <t>Lopin</t>
  </si>
  <si>
    <t>NAFUN</t>
  </si>
  <si>
    <t>Zangakaha</t>
  </si>
  <si>
    <t>KANOROBA</t>
  </si>
  <si>
    <t>Kolokaha</t>
  </si>
  <si>
    <t>FERKESSEDOUGOU</t>
  </si>
  <si>
    <t>KOUMBALA</t>
  </si>
  <si>
    <t>TOGONIERE</t>
  </si>
  <si>
    <t>Djeyenin</t>
  </si>
  <si>
    <t>NIELLE</t>
  </si>
  <si>
    <t>Fala</t>
  </si>
  <si>
    <t>TOUMOUKORO</t>
  </si>
  <si>
    <t>Galgologo</t>
  </si>
  <si>
    <t>Satiguita</t>
  </si>
  <si>
    <t>NAFANA</t>
  </si>
  <si>
    <t>Nyarama</t>
  </si>
  <si>
    <t>Gorowi</t>
  </si>
  <si>
    <t>Yondolo</t>
  </si>
  <si>
    <t>KONG</t>
  </si>
  <si>
    <t>Tiemenin</t>
  </si>
  <si>
    <t>Tossiensso</t>
  </si>
  <si>
    <t>Kobada</t>
  </si>
  <si>
    <t>Paraka</t>
  </si>
  <si>
    <t>OUANGOLODOUGOU</t>
  </si>
  <si>
    <t>Torla</t>
  </si>
  <si>
    <t>Sokourani</t>
  </si>
  <si>
    <t>Kassiongokoura</t>
  </si>
  <si>
    <t>KAOUARA</t>
  </si>
  <si>
    <t>Mahandougou</t>
  </si>
  <si>
    <t>Pogo</t>
  </si>
  <si>
    <t>SOUS PREFECTURE</t>
  </si>
  <si>
    <t>VILLAGE / LOCALITE</t>
  </si>
  <si>
    <t>BIN_HOUYE</t>
  </si>
  <si>
    <t>SANDOUGOU_SOBA</t>
  </si>
  <si>
    <t>TOUMODI_SAKASSOU</t>
  </si>
  <si>
    <t>GBANGBEGOUINE_YATI</t>
  </si>
  <si>
    <t>GBON_HOUYE</t>
  </si>
  <si>
    <t>KOUAN_HOULE</t>
  </si>
  <si>
    <t>ZOUAN_HOUNIEN</t>
  </si>
  <si>
    <t>MEMBRES DE L'AVEC</t>
  </si>
  <si>
    <t>NOM ET PRENOMS</t>
  </si>
  <si>
    <t>SEXE</t>
  </si>
  <si>
    <t>DATE DE NAISSANCE</t>
  </si>
  <si>
    <t>NATIONALITE</t>
  </si>
  <si>
    <t>NATURE DE LA PIECE D'IDENTITE</t>
  </si>
  <si>
    <t>CONTACT</t>
  </si>
  <si>
    <t>SITUATION MATRIMONIALE</t>
  </si>
  <si>
    <t>NOMBRE D'ENFANT</t>
  </si>
  <si>
    <t>NOMBRE DE PERSONNES A CHARGE</t>
  </si>
  <si>
    <t>NIVEAU D'ETUDE</t>
  </si>
  <si>
    <t>SI OUI DANS QUEL DOMAINE?</t>
  </si>
  <si>
    <t>STATUT DANS L'ACTIVITE</t>
  </si>
  <si>
    <t>REVENU MOYEN</t>
  </si>
  <si>
    <t>BIENS DU MENAGE</t>
  </si>
  <si>
    <t>M</t>
  </si>
  <si>
    <t>F</t>
  </si>
  <si>
    <t>IVOIRIENNE</t>
  </si>
  <si>
    <t>BURKINABE</t>
  </si>
  <si>
    <t>NIGERIANNE</t>
  </si>
  <si>
    <t>NIGERIENNE</t>
  </si>
  <si>
    <t>BENINOISE</t>
  </si>
  <si>
    <t>MALIENNE</t>
  </si>
  <si>
    <t>Extrait de Naissance</t>
  </si>
  <si>
    <t>CNI</t>
  </si>
  <si>
    <t>Attestation d'Identité</t>
  </si>
  <si>
    <t>Certificat de Nationalité</t>
  </si>
  <si>
    <t>Permis de Conduire</t>
  </si>
  <si>
    <t>Passeport</t>
  </si>
  <si>
    <t>Carte Consulaire</t>
  </si>
  <si>
    <t>Aucune</t>
  </si>
  <si>
    <t>Supérieur</t>
  </si>
  <si>
    <t>Secondaire</t>
  </si>
  <si>
    <t>Primaire</t>
  </si>
  <si>
    <t>Aucun niveau</t>
  </si>
  <si>
    <t>Célibataire</t>
  </si>
  <si>
    <t>Concubinage</t>
  </si>
  <si>
    <t xml:space="preserve">Marié(e) </t>
  </si>
  <si>
    <t xml:space="preserve">Divorcé(e) </t>
  </si>
  <si>
    <t>Veuve/Veuf</t>
  </si>
  <si>
    <t>OUI</t>
  </si>
  <si>
    <t>OUI-NON</t>
  </si>
  <si>
    <t>DOMAINE D'ACTIVITE</t>
  </si>
  <si>
    <t>Agriculture</t>
  </si>
  <si>
    <t>Elevage</t>
  </si>
  <si>
    <t>Service</t>
  </si>
  <si>
    <t>Commerce</t>
  </si>
  <si>
    <t>Transformation</t>
  </si>
  <si>
    <t>Employé permanent</t>
  </si>
  <si>
    <t>Employé occasionnel</t>
  </si>
  <si>
    <t>Travailleur à son propre compte</t>
  </si>
  <si>
    <t>Stagiaire / Apprenti</t>
  </si>
  <si>
    <t>]0-10 000]</t>
  </si>
  <si>
    <t>]10 000-20 000]</t>
  </si>
  <si>
    <t>]20 000-30 000]</t>
  </si>
  <si>
    <t>]30 000-40 000]</t>
  </si>
  <si>
    <t>]40 000-50 000]</t>
  </si>
  <si>
    <t>]50 000-60 000]</t>
  </si>
  <si>
    <t>]60 000-70 000]</t>
  </si>
  <si>
    <t>]70 000-80 000]</t>
  </si>
  <si>
    <t>]80 000-90 000]</t>
  </si>
  <si>
    <t>]100 000-150 000]</t>
  </si>
  <si>
    <t>]150 000-200 000]</t>
  </si>
  <si>
    <t>]200 000-250 000]</t>
  </si>
  <si>
    <t>]250 000-300 000]</t>
  </si>
  <si>
    <t>]300 000-plus]</t>
  </si>
  <si>
    <t>10 et plus</t>
  </si>
  <si>
    <t xml:space="preserve">NIVEAU D'EPARGNE </t>
  </si>
  <si>
    <t>Biens</t>
  </si>
  <si>
    <t>Nombre</t>
  </si>
  <si>
    <t>Voiture</t>
  </si>
  <si>
    <t>Moto</t>
  </si>
  <si>
    <t>Bicyclette</t>
  </si>
  <si>
    <t>Télévision</t>
  </si>
  <si>
    <t>Radio</t>
  </si>
  <si>
    <t>Antenne parabolique</t>
  </si>
  <si>
    <t>Climatiseur</t>
  </si>
  <si>
    <t>Ventilateur</t>
  </si>
  <si>
    <t>Foyer amélioré</t>
  </si>
  <si>
    <t>Foyer simple</t>
  </si>
  <si>
    <t>Cuisinière</t>
  </si>
  <si>
    <t>Congélateur</t>
  </si>
  <si>
    <t>Réfrigérateur</t>
  </si>
  <si>
    <t>Ordinateur</t>
  </si>
  <si>
    <t>Téléphone fixe</t>
  </si>
  <si>
    <t>Téléphone portable</t>
  </si>
  <si>
    <t>Connexion internet</t>
  </si>
  <si>
    <t>DEPENSES MENSUELLES DU MENAGE</t>
  </si>
  <si>
    <t>Maison en dur</t>
  </si>
  <si>
    <t>Maison en terre</t>
  </si>
  <si>
    <t>PORO</t>
  </si>
  <si>
    <t>NIOFOIN</t>
  </si>
  <si>
    <t>TCHOLOGO</t>
  </si>
  <si>
    <t xml:space="preserve">SIKOLO </t>
  </si>
  <si>
    <t xml:space="preserve">BILIMONO </t>
  </si>
  <si>
    <t xml:space="preserve">DIAWALA </t>
  </si>
  <si>
    <t>GBEKE</t>
  </si>
  <si>
    <t>N’goloblasso</t>
  </si>
  <si>
    <t>Démakro</t>
  </si>
  <si>
    <t>Plikro</t>
  </si>
  <si>
    <t>Koyarabo</t>
  </si>
  <si>
    <t>Belakro</t>
  </si>
  <si>
    <t>Djongonouan</t>
  </si>
  <si>
    <t>Mamela-Kpli2</t>
  </si>
  <si>
    <t>Sola-bakadjassou</t>
  </si>
  <si>
    <t>Ayaou-sokpa</t>
  </si>
  <si>
    <t>Drimbo</t>
  </si>
  <si>
    <t>N’da okoukro</t>
  </si>
  <si>
    <t>Kongo</t>
  </si>
  <si>
    <t>Andokpagbanssou</t>
  </si>
  <si>
    <t xml:space="preserve">YaoamoinKro </t>
  </si>
  <si>
    <t>KoyaKro</t>
  </si>
  <si>
    <t>Adikro</t>
  </si>
  <si>
    <t>Kouamékro</t>
  </si>
  <si>
    <t>Abouokro</t>
  </si>
  <si>
    <t>Kissabo</t>
  </si>
  <si>
    <t>N’doumoukouassikro</t>
  </si>
  <si>
    <t>Assékankro</t>
  </si>
  <si>
    <t>Kouakou-yobouékro</t>
  </si>
  <si>
    <t>Kanoukro</t>
  </si>
  <si>
    <t>Akanzakro</t>
  </si>
  <si>
    <t>N’valikro</t>
  </si>
  <si>
    <t>Djigbé</t>
  </si>
  <si>
    <t>Kouadio-bonou</t>
  </si>
  <si>
    <t>Ahougnafoutou</t>
  </si>
  <si>
    <t>Abolé-kouassikro</t>
  </si>
  <si>
    <t>N’guessan-kouamékro</t>
  </si>
  <si>
    <t>N’gattakoffikro</t>
  </si>
  <si>
    <t>N’gorankro</t>
  </si>
  <si>
    <t>Pliké-somolo</t>
  </si>
  <si>
    <t>Pliké-totokro</t>
  </si>
  <si>
    <t>Kankonou</t>
  </si>
  <si>
    <t>Attakro</t>
  </si>
  <si>
    <t>Béhoukro</t>
  </si>
  <si>
    <t>Bokassou</t>
  </si>
  <si>
    <t>Kondoukro</t>
  </si>
  <si>
    <t xml:space="preserve">Zebenin </t>
  </si>
  <si>
    <t>Sianso-Korono</t>
  </si>
  <si>
    <t>Tiomozomon</t>
  </si>
  <si>
    <t>Karasso</t>
  </si>
  <si>
    <t>Sireba</t>
  </si>
  <si>
    <t>Seredeni1</t>
  </si>
  <si>
    <t>Niamana</t>
  </si>
  <si>
    <t>N’dola</t>
  </si>
  <si>
    <t>Odienne-sienso</t>
  </si>
  <si>
    <t>Férémandougou</t>
  </si>
  <si>
    <t>Dagaba</t>
  </si>
  <si>
    <t>Sandjou-Gouman</t>
  </si>
  <si>
    <t>Noufre</t>
  </si>
  <si>
    <t>Sedekaha</t>
  </si>
  <si>
    <t>Kafongo</t>
  </si>
  <si>
    <t>M'balla</t>
  </si>
  <si>
    <t>Soloboho</t>
  </si>
  <si>
    <t>Dagbaple</t>
  </si>
  <si>
    <t>Kolevogo</t>
  </si>
  <si>
    <t>Nagnevogo</t>
  </si>
  <si>
    <t>Karafigue</t>
  </si>
  <si>
    <t>N'Golovogo</t>
  </si>
  <si>
    <t>Ouayeri</t>
  </si>
  <si>
    <t>Seguetiele</t>
  </si>
  <si>
    <t>N'Djahon</t>
  </si>
  <si>
    <t>Karaniene</t>
  </si>
  <si>
    <t>Tialoho</t>
  </si>
  <si>
    <t>Mehefologo</t>
  </si>
  <si>
    <t>Domenevogo</t>
  </si>
  <si>
    <t>Kafine</t>
  </si>
  <si>
    <t>Diembekaha</t>
  </si>
  <si>
    <t>Nambeguekaha</t>
  </si>
  <si>
    <t>Yobekaha</t>
  </si>
  <si>
    <t>Nongotienekaha</t>
  </si>
  <si>
    <t>Kagnibilekaha</t>
  </si>
  <si>
    <t>Ladounkaha</t>
  </si>
  <si>
    <t>Tietougou</t>
  </si>
  <si>
    <t>Tiebila</t>
  </si>
  <si>
    <t>Komon</t>
  </si>
  <si>
    <t>Lougnouble</t>
  </si>
  <si>
    <t>Tiorotieri</t>
  </si>
  <si>
    <t>Seguebe</t>
  </si>
  <si>
    <t>N'Gandana</t>
  </si>
  <si>
    <t>Nongon</t>
  </si>
  <si>
    <t>Farakoro</t>
  </si>
  <si>
    <t>Mara</t>
  </si>
  <si>
    <t>Gbondougou</t>
  </si>
  <si>
    <t>Kapreme</t>
  </si>
  <si>
    <t>Zangbokpo</t>
  </si>
  <si>
    <t>Fangakaha</t>
  </si>
  <si>
    <t>Allaman-Djoukaha</t>
  </si>
  <si>
    <t>Kakono</t>
  </si>
  <si>
    <t>Bekaha</t>
  </si>
  <si>
    <t>Gbinzo1</t>
  </si>
  <si>
    <t>Naleho</t>
  </si>
  <si>
    <t>Lawa-Carrefour</t>
  </si>
  <si>
    <t>Kamonokaha</t>
  </si>
  <si>
    <t>Touala1</t>
  </si>
  <si>
    <t>Kawere</t>
  </si>
  <si>
    <t>Sokolo</t>
  </si>
  <si>
    <t>Limonon</t>
  </si>
  <si>
    <t>Nioronigue</t>
  </si>
  <si>
    <t>Djelisso</t>
  </si>
  <si>
    <t>Tidianevogo</t>
  </si>
  <si>
    <t>Zanapledougou</t>
  </si>
  <si>
    <t>Noumousso Kpassola</t>
  </si>
  <si>
    <t>Zepekaha</t>
  </si>
  <si>
    <t>EXERCE T'IL UNE ACTIVITE?</t>
  </si>
  <si>
    <t>DESIGNATION DE L'ACTIVITE</t>
  </si>
  <si>
    <t>REVENU MOYEN GLOBAL</t>
  </si>
  <si>
    <t>VALEUR MOYENNE DES DEPENSES MENSUELLES DU MENAGE</t>
  </si>
  <si>
    <t>NGUESSANKRO</t>
  </si>
  <si>
    <t>ANDO_KEKRENOU</t>
  </si>
  <si>
    <t>DIBI_ASSIKRO</t>
  </si>
  <si>
    <t>AYAOU_SRAN</t>
  </si>
  <si>
    <t>KIMBIRILA_SUD</t>
  </si>
  <si>
    <t>Tienekaha</t>
  </si>
  <si>
    <t>NGOLOBLASSO</t>
  </si>
  <si>
    <t>Geutouo</t>
  </si>
  <si>
    <t>Yagotouo</t>
  </si>
  <si>
    <t>Féapleu</t>
  </si>
  <si>
    <t>Bianhitouo1</t>
  </si>
  <si>
    <t>Gbouagleu</t>
  </si>
  <si>
    <t>Ligaleu1</t>
  </si>
  <si>
    <t>Kpoleu</t>
  </si>
  <si>
    <t>Zankagleu</t>
  </si>
  <si>
    <t>Dropleu 2</t>
  </si>
  <si>
    <t>Gbantopleu</t>
  </si>
  <si>
    <t>Ouyaleu</t>
  </si>
  <si>
    <t>Trokolimpleu</t>
  </si>
  <si>
    <t>Gblépleu</t>
  </si>
  <si>
    <t>Kouyépleu</t>
  </si>
  <si>
    <t>Veguien</t>
  </si>
  <si>
    <t>Tahapleu</t>
  </si>
  <si>
    <t>Gbloalé</t>
  </si>
  <si>
    <t>Goziogouiné 1</t>
  </si>
  <si>
    <t>Tontigouiné</t>
  </si>
  <si>
    <t>Somba1</t>
  </si>
  <si>
    <t>Gouané</t>
  </si>
  <si>
    <t>Gboyoué</t>
  </si>
  <si>
    <t>Nimbo sama</t>
  </si>
  <si>
    <t>Bounta</t>
  </si>
  <si>
    <t>Yimpouta</t>
  </si>
  <si>
    <t>Bouimpleu</t>
  </si>
  <si>
    <t>Kianlé</t>
  </si>
  <si>
    <t>Ligbaleu2</t>
  </si>
  <si>
    <t>Boutouo1</t>
  </si>
  <si>
    <t>Gbontégleu</t>
  </si>
  <si>
    <t>Kouyatouo1</t>
  </si>
  <si>
    <t>Trogleu 2</t>
  </si>
  <si>
    <t>N°</t>
  </si>
  <si>
    <t>A-T-IL CREE UNE AGR AVEC LES PRETS DE L'AVEC</t>
  </si>
  <si>
    <t>STATUT DANS L'AGR</t>
  </si>
  <si>
    <t>Entrepreneur Gérant</t>
  </si>
  <si>
    <t>Entrepreneur non Gérant</t>
  </si>
  <si>
    <t>STATUT DU MEMBRE DANS LE PROJET</t>
  </si>
  <si>
    <t>MOTIF SI ABANDON</t>
  </si>
  <si>
    <t>EN COURS</t>
  </si>
  <si>
    <t>ABANDON</t>
  </si>
  <si>
    <t>N° 
Réunion</t>
  </si>
  <si>
    <t>Date réunion</t>
  </si>
  <si>
    <t>Valeur de 
la solidarité</t>
  </si>
  <si>
    <t>Nombre de 
solidarité payées</t>
  </si>
  <si>
    <t>Solidarité 
du jour</t>
  </si>
  <si>
    <t>Dépenses de  
solidarité du jour</t>
  </si>
  <si>
    <t>Dépenses de 
cohésion du jour</t>
  </si>
  <si>
    <t>Solde caisse 
solidarité</t>
  </si>
  <si>
    <t>Total</t>
  </si>
  <si>
    <t>Valeur de la part</t>
  </si>
  <si>
    <t>Epargne du jour</t>
  </si>
  <si>
    <t>Amendes du jour</t>
  </si>
  <si>
    <t>Nombre de remboursement du jour</t>
  </si>
  <si>
    <t>Montant remboursé du jour</t>
  </si>
  <si>
    <t>Solde caisse de crédit</t>
  </si>
  <si>
    <t>Nombre de crédit</t>
  </si>
  <si>
    <t>Montant des crédits</t>
  </si>
  <si>
    <t>Taux d'intérêt</t>
  </si>
  <si>
    <t>Intérêts du jour</t>
  </si>
  <si>
    <t>Montant total à rembourser</t>
  </si>
  <si>
    <t>Solde caisse d'épargne</t>
  </si>
  <si>
    <t>Nombre de présent</t>
  </si>
  <si>
    <t>Effectif du groupe</t>
  </si>
  <si>
    <t>Taux de présence</t>
  </si>
  <si>
    <t>Agence de finance de tutelle</t>
  </si>
  <si>
    <t>Crédit de la banque</t>
  </si>
  <si>
    <t>Montant en banque</t>
  </si>
  <si>
    <t>Total argent du groupe</t>
  </si>
  <si>
    <t>TOTAL</t>
  </si>
  <si>
    <t>1er Conseiller(ère) :</t>
  </si>
  <si>
    <t>2ème Conseiller(ère) :</t>
  </si>
  <si>
    <t>3ème Conseiller(ère) :</t>
  </si>
  <si>
    <t>Date de dépôt :</t>
  </si>
  <si>
    <t>N° de dépôt :</t>
  </si>
  <si>
    <t>Date d'agrément :</t>
  </si>
  <si>
    <t>N° d'agrément :</t>
  </si>
  <si>
    <t>NOM DU GROUPE</t>
  </si>
  <si>
    <t>DATE DE DEBUT DU CYCLE</t>
  </si>
  <si>
    <t>NUMERO DU CYCLE</t>
  </si>
  <si>
    <t>NOM DU BFC</t>
  </si>
  <si>
    <t>NOM DES CAC</t>
  </si>
  <si>
    <t xml:space="preserve">EFFECTIF </t>
  </si>
  <si>
    <t>NOMBRE D'HOMME</t>
  </si>
  <si>
    <t>NOMBRE DE FEMME</t>
  </si>
  <si>
    <t>MONTANT DE LA SOLIDARITE</t>
  </si>
  <si>
    <t>VALEUR DE LA PART</t>
  </si>
  <si>
    <t>LIEU DE LA REUNION</t>
  </si>
  <si>
    <t>JOUR DE LA REUNION</t>
  </si>
  <si>
    <t>HEURE DE LA REUNION</t>
  </si>
  <si>
    <t xml:space="preserve"> Secrétaire </t>
  </si>
  <si>
    <t xml:space="preserve">Trésorier </t>
  </si>
  <si>
    <t>Président</t>
  </si>
  <si>
    <t>MEMBRES DU COMITE DE GESTION (CG)</t>
  </si>
  <si>
    <t xml:space="preserve">COMITE DE CONTRÔLE / SURVEILLANCE (CC/CS) </t>
  </si>
  <si>
    <t>COMITE DE GESTION DE CONFLIT (CGC)</t>
  </si>
  <si>
    <t>2ième Gardien de clé</t>
  </si>
  <si>
    <t xml:space="preserve">1ier  Gardien de clé </t>
  </si>
  <si>
    <t xml:space="preserve">2ème Compteur </t>
  </si>
  <si>
    <t xml:space="preserve">1er Compteur </t>
  </si>
  <si>
    <t>3ième Gardien de clé</t>
  </si>
  <si>
    <t>DUREE DU MANDAT</t>
  </si>
  <si>
    <t>DESIGNATION DU COMITE</t>
  </si>
  <si>
    <t>FORMALISATION</t>
  </si>
  <si>
    <t>COMITE DE SUIVI DES CREDITS /AGR (CSC/AGR) :</t>
  </si>
  <si>
    <t>FORMATIONS DISPENSEES</t>
  </si>
  <si>
    <t>DATE</t>
  </si>
  <si>
    <t>GESTION DES CONFLITS ET COHESION SOCIALE</t>
  </si>
  <si>
    <t>Nombre de parts achetées</t>
  </si>
  <si>
    <t>CREATION ET GESTION D'AGR</t>
  </si>
  <si>
    <t>GROUPE LEADERSHIP ET ELECTION</t>
  </si>
  <si>
    <r>
      <t xml:space="preserve">DATE DE CREATION/ </t>
    </r>
    <r>
      <rPr>
        <i/>
        <sz val="8"/>
        <color theme="1"/>
        <rFont val="Calibri"/>
        <family val="2"/>
        <scheme val="minor"/>
      </rPr>
      <t>ADOPTION DU REGLEMENT INTERIEUR</t>
    </r>
  </si>
  <si>
    <t>MBENGUE</t>
  </si>
  <si>
    <t>EN CAS DE LIEN AVEC UNE 
INSTITUTION FINANCIERE</t>
  </si>
  <si>
    <t>PRESENCE AUX REUNIONS</t>
  </si>
  <si>
    <t>SUIVI DES REUNIONS DE CREDITS</t>
  </si>
  <si>
    <t>SUIVI DES REUNIONS DE 
REMBOURSEMENT</t>
  </si>
  <si>
    <t>SUIVI DES REUNIONS D'EPARGNE</t>
  </si>
  <si>
    <t>SUIVI DES REUNIONS DE SOLIDARITE</t>
  </si>
  <si>
    <t>Taux de 
recouvrement</t>
  </si>
  <si>
    <t>OUTIL D’EVALUATION DE L’AVEC</t>
  </si>
  <si>
    <t>Région</t>
  </si>
  <si>
    <t>Département</t>
  </si>
  <si>
    <t>Localité</t>
  </si>
  <si>
    <t>Nom du groupe</t>
  </si>
  <si>
    <t>N° du groupe</t>
  </si>
  <si>
    <t>N° du cycle</t>
  </si>
  <si>
    <t>Nom de l’enquêteur</t>
  </si>
  <si>
    <t>Date de la visite</t>
  </si>
  <si>
    <t>Sujet</t>
  </si>
  <si>
    <t>Points</t>
  </si>
  <si>
    <t>Au moins 80% des membres ont assisté à la réunion ?</t>
  </si>
  <si>
    <t>Les clés ont été détenues par trois membres n’appartenant pas au comité de gestion ?</t>
  </si>
  <si>
    <t>Les membres ont pu se rappeler des soldes dans les fonds de Crédit / Solidarité ?</t>
  </si>
  <si>
    <t>Les procédures de collecte de l’épargne ont été suivies complètement ?</t>
  </si>
  <si>
    <t>La tenue des carnets de comptes (section épargne) est complète et exacte ?</t>
  </si>
  <si>
    <t>Les procédures d’octroi de prêts et de la collecte des remboursements
 ont été suivies complètement ?</t>
  </si>
  <si>
    <t>La tenue des carnets de comptes (section prêts) est complète et exacte ?</t>
  </si>
  <si>
    <t>Le comité de gestion et les membres ont suivi les procédures indiquées ?</t>
  </si>
  <si>
    <t>Le/la secrétaire a annoncé les soldes dans les fonds de Crédit / Solidarité ?</t>
  </si>
  <si>
    <t>Les carnets de comptes sont les documents de référence principaux ?</t>
  </si>
  <si>
    <t>Le Président dirige la réunion d’une manière efficace ?</t>
  </si>
  <si>
    <t>Le/la secrétaire joue son rôle d’une manière efficace ?</t>
  </si>
  <si>
    <t>Les compteurs d’argent jouent leur rôle d’une manière efficace ?</t>
  </si>
  <si>
    <t>Les membres et dirigeants ont démontré la maîtrise de leur règlement intérieur ?</t>
  </si>
  <si>
    <t>Les membres ont participé pleinement dans toutes les étapes de la réunion ?</t>
  </si>
  <si>
    <t>Le taux d'intérêt est pratiqué</t>
  </si>
  <si>
    <t>Le niveau de remboursement des prêts est bon</t>
  </si>
  <si>
    <t>Le nombre des membres ayant achevé le premier cycle est d'au moins 80%</t>
  </si>
  <si>
    <t>Total sur 54 pionts</t>
  </si>
  <si>
    <t>% Note</t>
  </si>
  <si>
    <t>Interprétation</t>
  </si>
  <si>
    <t>mauvais / non</t>
  </si>
  <si>
    <t xml:space="preserve">Bonne santé            85 – 100 </t>
  </si>
  <si>
    <t>moyenne</t>
  </si>
  <si>
    <t>Santé acceptable    75 – 85</t>
  </si>
  <si>
    <t>bon / oui</t>
  </si>
  <si>
    <t>Mauvaise santé      65 – 75</t>
  </si>
  <si>
    <t xml:space="preserve">Non acceptable        0 – 64  </t>
  </si>
  <si>
    <t>Résultat évaluation 1 (12ième réunion)</t>
  </si>
  <si>
    <t>Résultat évaluation 2 (28ième réunion)</t>
  </si>
  <si>
    <t>Résultat évaluation finale (36ème R)</t>
  </si>
  <si>
    <t>TAUX D'INTERET APPLIQUE</t>
  </si>
  <si>
    <t>01</t>
  </si>
  <si>
    <t xml:space="preserve">YAO FOKO ALI </t>
  </si>
  <si>
    <t>GBERI DANTE ARSENE</t>
  </si>
  <si>
    <t>0707263800</t>
  </si>
  <si>
    <t>0747779456</t>
  </si>
  <si>
    <t>09 MOIS</t>
  </si>
  <si>
    <t>0788733840</t>
  </si>
  <si>
    <t>0788570354</t>
  </si>
  <si>
    <t>0788733829</t>
  </si>
  <si>
    <t>0788570356</t>
  </si>
  <si>
    <t>0788733813</t>
  </si>
  <si>
    <t xml:space="preserve">  </t>
  </si>
  <si>
    <t>KOUAKOPIEU</t>
  </si>
  <si>
    <t>CHEZ LE PRESIDENT</t>
  </si>
  <si>
    <t>SAMEDI</t>
  </si>
  <si>
    <t>07H00</t>
  </si>
  <si>
    <t>GNOAN NGATOUEU HENRI</t>
  </si>
  <si>
    <t>0576365573</t>
  </si>
  <si>
    <t>ZONH NGATOUEU EMMANUEL</t>
  </si>
  <si>
    <t>YEHI DOUEUDELOU ROGER</t>
  </si>
  <si>
    <t>WONOUO GNEADO MONIQUE</t>
  </si>
  <si>
    <t xml:space="preserve"> MAKEKA EMILIENNE</t>
  </si>
  <si>
    <t>BOUMI KEUDIE PACOME</t>
  </si>
  <si>
    <t>GBEHI GOUANOU BLAISE</t>
  </si>
  <si>
    <t>ZREHI SEDEGO ARNAUD</t>
  </si>
  <si>
    <t>ZOUO DAPLE CHRISTOPHE</t>
  </si>
  <si>
    <t>MAHOUYE SREUKADO TOUCHARD</t>
  </si>
  <si>
    <t>KOUAYOUAN SALOMOND</t>
  </si>
  <si>
    <t>SONMEAN  GONKANOU DESIRE</t>
  </si>
  <si>
    <t>0709720491</t>
  </si>
  <si>
    <t>0788890033</t>
  </si>
  <si>
    <t>0788586972</t>
  </si>
  <si>
    <t>0788890050</t>
  </si>
  <si>
    <t>0788890049</t>
  </si>
</sst>
</file>

<file path=xl/styles.xml><?xml version="1.0" encoding="utf-8"?>
<styleSheet xmlns="http://schemas.openxmlformats.org/spreadsheetml/2006/main">
  <numFmts count="2">
    <numFmt numFmtId="164" formatCode="_-* #,##0\ _C_F_A_-;\-* #,##0\ _C_F_A_-;_-* &quot;-&quot;\ _C_F_A_-;_-@_-"/>
    <numFmt numFmtId="165" formatCode="[$-1300C]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8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4" borderId="0" xfId="0" applyFill="1"/>
    <xf numFmtId="0" fontId="15" fillId="6" borderId="0" xfId="0" applyFont="1" applyFill="1" applyAlignment="1">
      <alignment horizontal="center" vertical="center"/>
    </xf>
    <xf numFmtId="0" fontId="0" fillId="6" borderId="0" xfId="0" applyFill="1"/>
    <xf numFmtId="0" fontId="0" fillId="4" borderId="0" xfId="0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/>
    <xf numFmtId="0" fontId="0" fillId="0" borderId="0" xfId="0" applyAlignment="1">
      <alignment horizontal="center" wrapText="1"/>
    </xf>
    <xf numFmtId="0" fontId="0" fillId="0" borderId="28" xfId="0" applyBorder="1"/>
    <xf numFmtId="0" fontId="1" fillId="0" borderId="20" xfId="0" applyFont="1" applyBorder="1" applyAlignment="1">
      <alignment vertical="center"/>
    </xf>
    <xf numFmtId="0" fontId="1" fillId="0" borderId="23" xfId="0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1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64" fontId="0" fillId="0" borderId="6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" xfId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64" fontId="0" fillId="0" borderId="10" xfId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164" fontId="0" fillId="0" borderId="19" xfId="1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64" fontId="0" fillId="0" borderId="6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164" fontId="0" fillId="0" borderId="19" xfId="1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9" fontId="14" fillId="5" borderId="0" xfId="2" applyFont="1" applyFill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9" fillId="0" borderId="1" xfId="0" applyFont="1" applyBorder="1"/>
    <xf numFmtId="0" fontId="19" fillId="0" borderId="1" xfId="0" applyFont="1" applyBorder="1" applyAlignment="1">
      <alignment vertical="center" wrapText="1"/>
    </xf>
    <xf numFmtId="0" fontId="1" fillId="11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11" borderId="23" xfId="0" applyFont="1" applyFill="1" applyBorder="1" applyAlignment="1">
      <alignment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0" fontId="1" fillId="11" borderId="20" xfId="0" applyFont="1" applyFill="1" applyBorder="1"/>
    <xf numFmtId="0" fontId="1" fillId="11" borderId="24" xfId="0" applyFont="1" applyFill="1" applyBorder="1" applyAlignment="1">
      <alignment wrapText="1"/>
    </xf>
    <xf numFmtId="0" fontId="1" fillId="11" borderId="24" xfId="0" applyFont="1" applyFill="1" applyBorder="1"/>
    <xf numFmtId="0" fontId="1" fillId="11" borderId="25" xfId="0" applyFont="1" applyFill="1" applyBorder="1"/>
    <xf numFmtId="0" fontId="1" fillId="11" borderId="23" xfId="0" applyFont="1" applyFill="1" applyBorder="1"/>
    <xf numFmtId="0" fontId="4" fillId="11" borderId="4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12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0" fillId="12" borderId="1" xfId="0" applyFill="1" applyBorder="1" applyAlignment="1" applyProtection="1">
      <alignment vertical="center"/>
      <protection hidden="1"/>
    </xf>
    <xf numFmtId="0" fontId="0" fillId="9" borderId="1" xfId="0" applyFill="1" applyBorder="1" applyAlignment="1" applyProtection="1">
      <alignment vertical="center"/>
      <protection hidden="1"/>
    </xf>
    <xf numFmtId="0" fontId="0" fillId="13" borderId="1" xfId="0" applyFill="1" applyBorder="1" applyAlignment="1" applyProtection="1">
      <alignment vertical="center"/>
      <protection hidden="1"/>
    </xf>
    <xf numFmtId="10" fontId="0" fillId="12" borderId="1" xfId="0" applyNumberFormat="1" applyFill="1" applyBorder="1" applyAlignment="1" applyProtection="1">
      <alignment vertical="center"/>
      <protection hidden="1"/>
    </xf>
    <xf numFmtId="10" fontId="0" fillId="9" borderId="1" xfId="0" applyNumberFormat="1" applyFill="1" applyBorder="1" applyAlignment="1" applyProtection="1">
      <alignment vertical="center"/>
      <protection hidden="1"/>
    </xf>
    <xf numFmtId="10" fontId="0" fillId="13" borderId="1" xfId="0" applyNumberFormat="1" applyFill="1" applyBorder="1" applyAlignment="1" applyProtection="1">
      <alignment vertical="center"/>
      <protection hidden="1"/>
    </xf>
    <xf numFmtId="10" fontId="0" fillId="9" borderId="1" xfId="0" applyNumberFormat="1" applyFill="1" applyBorder="1" applyProtection="1">
      <protection hidden="1"/>
    </xf>
    <xf numFmtId="10" fontId="0" fillId="13" borderId="1" xfId="0" applyNumberFormat="1" applyFill="1" applyBorder="1" applyProtection="1"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49" fontId="0" fillId="0" borderId="20" xfId="0" applyNumberFormat="1" applyBorder="1" applyAlignment="1" applyProtection="1">
      <alignment horizontal="center"/>
      <protection locked="0"/>
    </xf>
    <xf numFmtId="49" fontId="1" fillId="0" borderId="23" xfId="0" applyNumberFormat="1" applyFont="1" applyBorder="1" applyProtection="1">
      <protection locked="0"/>
    </xf>
    <xf numFmtId="49" fontId="1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49" fontId="0" fillId="0" borderId="30" xfId="0" applyNumberFormat="1" applyBorder="1" applyProtection="1">
      <protection locked="0"/>
    </xf>
    <xf numFmtId="49" fontId="0" fillId="0" borderId="20" xfId="0" applyNumberFormat="1" applyBorder="1" applyAlignment="1" applyProtection="1">
      <alignment vertical="center"/>
      <protection locked="0"/>
    </xf>
    <xf numFmtId="49" fontId="0" fillId="0" borderId="30" xfId="0" applyNumberFormat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1" fillId="0" borderId="34" xfId="0" applyNumberFormat="1" applyFont="1" applyBorder="1" applyAlignment="1" applyProtection="1">
      <alignment horizontal="center" vertical="center"/>
      <protection locked="0"/>
    </xf>
    <xf numFmtId="9" fontId="14" fillId="5" borderId="0" xfId="2" applyFont="1" applyFill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10" fontId="14" fillId="9" borderId="0" xfId="2" applyNumberFormat="1" applyFont="1" applyFill="1" applyAlignment="1" applyProtection="1">
      <alignment horizontal="center" vertical="center"/>
      <protection hidden="1"/>
    </xf>
    <xf numFmtId="10" fontId="0" fillId="9" borderId="0" xfId="2" applyNumberFormat="1" applyFont="1" applyFill="1" applyAlignment="1" applyProtection="1">
      <alignment horizontal="center" vertical="center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 vertical="center"/>
      <protection hidden="1"/>
    </xf>
    <xf numFmtId="0" fontId="1" fillId="10" borderId="0" xfId="0" applyFont="1" applyFill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vertical="center" wrapText="1"/>
      <protection hidden="1"/>
    </xf>
    <xf numFmtId="10" fontId="0" fillId="10" borderId="0" xfId="2" applyNumberFormat="1" applyFont="1" applyFill="1" applyAlignment="1" applyProtection="1">
      <alignment vertical="center"/>
      <protection hidden="1"/>
    </xf>
    <xf numFmtId="0" fontId="0" fillId="11" borderId="0" xfId="0" applyFill="1" applyAlignment="1" applyProtection="1">
      <alignment horizontal="center" vertical="center"/>
      <protection hidden="1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9" fontId="0" fillId="0" borderId="21" xfId="0" applyNumberFormat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0" fontId="1" fillId="11" borderId="27" xfId="0" applyFont="1" applyFill="1" applyBorder="1" applyAlignment="1">
      <alignment horizontal="center" vertical="center"/>
    </xf>
    <xf numFmtId="0" fontId="1" fillId="11" borderId="32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3" fillId="9" borderId="0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3" fillId="9" borderId="40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38" xfId="0" applyFont="1" applyFill="1" applyBorder="1" applyAlignment="1">
      <alignment horizontal="center" vertical="center"/>
    </xf>
    <xf numFmtId="0" fontId="13" fillId="11" borderId="31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33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40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/>
    </xf>
    <xf numFmtId="0" fontId="13" fillId="8" borderId="39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0" fontId="0" fillId="12" borderId="1" xfId="0" applyFill="1" applyBorder="1" applyAlignment="1">
      <alignment horizont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0" fillId="12" borderId="1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12" borderId="1" xfId="0" applyFill="1" applyBorder="1" applyAlignment="1" applyProtection="1">
      <alignment horizontal="center"/>
      <protection locked="0"/>
    </xf>
    <xf numFmtId="0" fontId="0" fillId="12" borderId="16" xfId="0" applyFill="1" applyBorder="1" applyAlignment="1" applyProtection="1">
      <alignment horizontal="center"/>
      <protection locked="0"/>
    </xf>
    <xf numFmtId="0" fontId="0" fillId="12" borderId="17" xfId="0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3">
    <cellStyle name="Milliers [0]" xfId="1" builtinId="6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Q43"/>
  <sheetViews>
    <sheetView topLeftCell="F1" zoomScale="95" zoomScaleNormal="95" workbookViewId="0">
      <selection activeCell="O11" sqref="O11"/>
    </sheetView>
  </sheetViews>
  <sheetFormatPr baseColWidth="10" defaultRowHeight="15"/>
  <cols>
    <col min="3" max="3" width="11.5703125" style="16"/>
    <col min="5" max="5" width="20.5703125" style="1" bestFit="1" customWidth="1"/>
    <col min="6" max="6" width="15.42578125" bestFit="1" customWidth="1"/>
    <col min="7" max="7" width="14.5703125" bestFit="1" customWidth="1"/>
    <col min="9" max="9" width="13.5703125" bestFit="1" customWidth="1"/>
    <col min="10" max="10" width="27.140625" bestFit="1" customWidth="1"/>
    <col min="11" max="11" width="16.42578125" bestFit="1" customWidth="1"/>
    <col min="13" max="13" width="22.5703125" customWidth="1"/>
    <col min="14" max="14" width="12.85546875" customWidth="1"/>
    <col min="16" max="16" width="18.42578125" customWidth="1"/>
  </cols>
  <sheetData>
    <row r="3" spans="3:16" s="20" customFormat="1" ht="45">
      <c r="C3" s="17" t="s">
        <v>271</v>
      </c>
      <c r="D3" s="20" t="s">
        <v>273</v>
      </c>
      <c r="E3" s="19" t="s">
        <v>274</v>
      </c>
      <c r="F3" s="20" t="s">
        <v>279</v>
      </c>
      <c r="G3" s="21" t="s">
        <v>276</v>
      </c>
      <c r="H3" s="20" t="s">
        <v>310</v>
      </c>
      <c r="I3" s="21" t="s">
        <v>311</v>
      </c>
      <c r="J3" s="21" t="s">
        <v>281</v>
      </c>
      <c r="K3" s="20" t="s">
        <v>282</v>
      </c>
      <c r="L3" s="21" t="s">
        <v>277</v>
      </c>
      <c r="M3" s="19" t="s">
        <v>356</v>
      </c>
      <c r="N3" s="20" t="s">
        <v>517</v>
      </c>
      <c r="P3" s="21" t="s">
        <v>520</v>
      </c>
    </row>
    <row r="4" spans="3:16">
      <c r="C4" s="16" t="s">
        <v>284</v>
      </c>
      <c r="D4" s="18" t="s">
        <v>286</v>
      </c>
      <c r="E4" t="s">
        <v>293</v>
      </c>
      <c r="F4" t="s">
        <v>303</v>
      </c>
      <c r="G4" t="s">
        <v>304</v>
      </c>
      <c r="H4" t="s">
        <v>309</v>
      </c>
      <c r="I4" t="s">
        <v>312</v>
      </c>
      <c r="J4" t="s">
        <v>317</v>
      </c>
      <c r="K4" t="s">
        <v>321</v>
      </c>
      <c r="L4">
        <v>0</v>
      </c>
      <c r="M4" t="s">
        <v>321</v>
      </c>
      <c r="N4" t="s">
        <v>518</v>
      </c>
      <c r="P4" t="s">
        <v>522</v>
      </c>
    </row>
    <row r="5" spans="3:16">
      <c r="C5" s="16" t="s">
        <v>285</v>
      </c>
      <c r="D5" s="18" t="s">
        <v>287</v>
      </c>
      <c r="E5" t="s">
        <v>294</v>
      </c>
      <c r="F5" t="s">
        <v>302</v>
      </c>
      <c r="G5" t="s">
        <v>305</v>
      </c>
      <c r="H5" t="s">
        <v>110</v>
      </c>
      <c r="I5" t="s">
        <v>313</v>
      </c>
      <c r="J5" t="s">
        <v>318</v>
      </c>
      <c r="K5" t="s">
        <v>322</v>
      </c>
      <c r="L5">
        <v>1</v>
      </c>
      <c r="M5" t="s">
        <v>322</v>
      </c>
      <c r="N5" t="s">
        <v>519</v>
      </c>
      <c r="P5" t="s">
        <v>523</v>
      </c>
    </row>
    <row r="6" spans="3:16">
      <c r="D6" s="18" t="s">
        <v>288</v>
      </c>
      <c r="E6" t="s">
        <v>295</v>
      </c>
      <c r="F6" t="s">
        <v>301</v>
      </c>
      <c r="G6" t="s">
        <v>306</v>
      </c>
      <c r="I6" t="s">
        <v>314</v>
      </c>
      <c r="J6" t="s">
        <v>319</v>
      </c>
      <c r="K6" t="s">
        <v>323</v>
      </c>
      <c r="L6">
        <v>2</v>
      </c>
      <c r="M6" t="s">
        <v>323</v>
      </c>
    </row>
    <row r="7" spans="3:16">
      <c r="D7" s="18" t="s">
        <v>289</v>
      </c>
      <c r="E7" s="1" t="s">
        <v>292</v>
      </c>
      <c r="F7" t="s">
        <v>300</v>
      </c>
      <c r="G7" s="22" t="s">
        <v>307</v>
      </c>
      <c r="H7" s="22"/>
      <c r="I7" s="22" t="s">
        <v>315</v>
      </c>
      <c r="J7" t="s">
        <v>320</v>
      </c>
      <c r="K7" t="s">
        <v>324</v>
      </c>
      <c r="L7">
        <v>3</v>
      </c>
      <c r="M7" t="s">
        <v>324</v>
      </c>
    </row>
    <row r="8" spans="3:16">
      <c r="D8" s="18" t="s">
        <v>290</v>
      </c>
      <c r="E8" t="s">
        <v>296</v>
      </c>
      <c r="G8" t="s">
        <v>308</v>
      </c>
      <c r="I8" s="22" t="s">
        <v>316</v>
      </c>
      <c r="K8" t="s">
        <v>325</v>
      </c>
      <c r="L8">
        <v>4</v>
      </c>
      <c r="M8" t="s">
        <v>325</v>
      </c>
    </row>
    <row r="9" spans="3:16">
      <c r="D9" s="18" t="s">
        <v>291</v>
      </c>
      <c r="E9" t="s">
        <v>297</v>
      </c>
      <c r="K9" t="s">
        <v>326</v>
      </c>
      <c r="L9">
        <v>5</v>
      </c>
      <c r="M9" t="s">
        <v>326</v>
      </c>
    </row>
    <row r="10" spans="3:16">
      <c r="E10" t="s">
        <v>298</v>
      </c>
      <c r="K10" t="s">
        <v>327</v>
      </c>
      <c r="L10">
        <v>6</v>
      </c>
      <c r="M10" t="s">
        <v>327</v>
      </c>
    </row>
    <row r="11" spans="3:16">
      <c r="E11" s="1" t="s">
        <v>299</v>
      </c>
      <c r="K11" t="s">
        <v>328</v>
      </c>
      <c r="L11">
        <v>7</v>
      </c>
      <c r="M11" t="s">
        <v>328</v>
      </c>
    </row>
    <row r="12" spans="3:16">
      <c r="K12" t="s">
        <v>329</v>
      </c>
      <c r="L12">
        <v>8</v>
      </c>
      <c r="M12" t="s">
        <v>329</v>
      </c>
    </row>
    <row r="13" spans="3:16">
      <c r="K13" t="s">
        <v>330</v>
      </c>
      <c r="L13">
        <v>9</v>
      </c>
      <c r="M13" t="s">
        <v>330</v>
      </c>
    </row>
    <row r="14" spans="3:16">
      <c r="E14"/>
      <c r="K14" t="s">
        <v>331</v>
      </c>
      <c r="L14">
        <v>10</v>
      </c>
      <c r="M14" t="s">
        <v>331</v>
      </c>
    </row>
    <row r="15" spans="3:16">
      <c r="K15" t="s">
        <v>332</v>
      </c>
      <c r="L15" t="s">
        <v>335</v>
      </c>
      <c r="M15" t="s">
        <v>332</v>
      </c>
    </row>
    <row r="16" spans="3:16">
      <c r="K16" t="s">
        <v>333</v>
      </c>
      <c r="M16" t="s">
        <v>333</v>
      </c>
    </row>
    <row r="17" spans="11:17">
      <c r="K17" t="s">
        <v>334</v>
      </c>
      <c r="M17" t="s">
        <v>334</v>
      </c>
    </row>
    <row r="18" spans="11:17">
      <c r="N18" s="193" t="s">
        <v>337</v>
      </c>
      <c r="O18" s="194"/>
      <c r="P18" s="193" t="s">
        <v>338</v>
      </c>
      <c r="Q18" s="194"/>
    </row>
    <row r="19" spans="11:17">
      <c r="N19" s="189" t="s">
        <v>339</v>
      </c>
      <c r="O19" s="190"/>
      <c r="P19" s="191"/>
      <c r="Q19" s="192"/>
    </row>
    <row r="20" spans="11:17">
      <c r="N20" s="189" t="s">
        <v>340</v>
      </c>
      <c r="O20" s="190"/>
      <c r="P20" s="191"/>
      <c r="Q20" s="192"/>
    </row>
    <row r="21" spans="11:17">
      <c r="N21" s="189" t="s">
        <v>341</v>
      </c>
      <c r="O21" s="190"/>
      <c r="P21" s="191"/>
      <c r="Q21" s="192"/>
    </row>
    <row r="22" spans="11:17">
      <c r="N22" s="189" t="s">
        <v>342</v>
      </c>
      <c r="O22" s="190"/>
      <c r="P22" s="191"/>
      <c r="Q22" s="192"/>
    </row>
    <row r="23" spans="11:17">
      <c r="N23" s="189" t="s">
        <v>343</v>
      </c>
      <c r="O23" s="190"/>
      <c r="P23" s="191"/>
      <c r="Q23" s="192"/>
    </row>
    <row r="24" spans="11:17">
      <c r="N24" s="189" t="s">
        <v>344</v>
      </c>
      <c r="O24" s="190"/>
      <c r="P24" s="191"/>
      <c r="Q24" s="192"/>
    </row>
    <row r="25" spans="11:17">
      <c r="N25" s="189" t="s">
        <v>345</v>
      </c>
      <c r="O25" s="190"/>
      <c r="P25" s="191"/>
      <c r="Q25" s="192"/>
    </row>
    <row r="26" spans="11:17">
      <c r="N26" s="189" t="s">
        <v>346</v>
      </c>
      <c r="O26" s="190"/>
      <c r="P26" s="191"/>
      <c r="Q26" s="192"/>
    </row>
    <row r="27" spans="11:17">
      <c r="N27" s="189" t="s">
        <v>347</v>
      </c>
      <c r="O27" s="190"/>
      <c r="P27" s="191"/>
      <c r="Q27" s="192"/>
    </row>
    <row r="28" spans="11:17">
      <c r="N28" s="189" t="s">
        <v>348</v>
      </c>
      <c r="O28" s="190"/>
      <c r="P28" s="191"/>
      <c r="Q28" s="192"/>
    </row>
    <row r="29" spans="11:17">
      <c r="N29" s="189" t="s">
        <v>349</v>
      </c>
      <c r="O29" s="190"/>
      <c r="P29" s="191"/>
      <c r="Q29" s="192"/>
    </row>
    <row r="30" spans="11:17">
      <c r="N30" s="189" t="s">
        <v>350</v>
      </c>
      <c r="O30" s="190"/>
      <c r="P30" s="191"/>
      <c r="Q30" s="192"/>
    </row>
    <row r="31" spans="11:17">
      <c r="N31" s="189" t="s">
        <v>351</v>
      </c>
      <c r="O31" s="190"/>
      <c r="P31" s="191"/>
      <c r="Q31" s="192"/>
    </row>
    <row r="32" spans="11:17">
      <c r="N32" s="189" t="s">
        <v>352</v>
      </c>
      <c r="O32" s="190"/>
      <c r="P32" s="191"/>
      <c r="Q32" s="192"/>
    </row>
    <row r="33" spans="14:17">
      <c r="N33" s="189" t="s">
        <v>353</v>
      </c>
      <c r="O33" s="190"/>
      <c r="P33" s="191"/>
      <c r="Q33" s="192"/>
    </row>
    <row r="34" spans="14:17">
      <c r="N34" s="189" t="s">
        <v>354</v>
      </c>
      <c r="O34" s="190"/>
      <c r="P34" s="191"/>
      <c r="Q34" s="192"/>
    </row>
    <row r="35" spans="14:17">
      <c r="N35" s="189" t="s">
        <v>355</v>
      </c>
      <c r="O35" s="190"/>
      <c r="P35" s="191"/>
      <c r="Q35" s="192"/>
    </row>
    <row r="36" spans="14:17">
      <c r="N36" s="189" t="s">
        <v>357</v>
      </c>
      <c r="O36" s="190"/>
      <c r="P36" s="191"/>
      <c r="Q36" s="192"/>
    </row>
    <row r="37" spans="14:17">
      <c r="N37" s="189" t="s">
        <v>358</v>
      </c>
      <c r="O37" s="190"/>
      <c r="P37" s="191"/>
      <c r="Q37" s="192"/>
    </row>
    <row r="38" spans="14:17">
      <c r="N38" s="189"/>
      <c r="O38" s="190"/>
      <c r="P38" s="191"/>
      <c r="Q38" s="192"/>
    </row>
    <row r="39" spans="14:17">
      <c r="N39" s="189"/>
      <c r="O39" s="190"/>
      <c r="P39" s="191"/>
      <c r="Q39" s="192"/>
    </row>
    <row r="40" spans="14:17">
      <c r="N40" s="189"/>
      <c r="O40" s="190"/>
      <c r="P40" s="191"/>
      <c r="Q40" s="192"/>
    </row>
    <row r="41" spans="14:17">
      <c r="N41" s="189"/>
      <c r="O41" s="190"/>
      <c r="P41" s="191"/>
      <c r="Q41" s="192"/>
    </row>
    <row r="42" spans="14:17">
      <c r="N42" s="189"/>
      <c r="O42" s="190"/>
      <c r="P42" s="191"/>
      <c r="Q42" s="192"/>
    </row>
    <row r="43" spans="14:17">
      <c r="N43" s="189"/>
      <c r="O43" s="190"/>
      <c r="P43" s="191"/>
      <c r="Q43" s="192"/>
    </row>
  </sheetData>
  <mergeCells count="52">
    <mergeCell ref="P23:Q23"/>
    <mergeCell ref="N23:O23"/>
    <mergeCell ref="N42:O42"/>
    <mergeCell ref="P42:Q42"/>
    <mergeCell ref="N43:O43"/>
    <mergeCell ref="P43:Q43"/>
    <mergeCell ref="N39:O39"/>
    <mergeCell ref="P39:Q39"/>
    <mergeCell ref="N40:O40"/>
    <mergeCell ref="P40:Q40"/>
    <mergeCell ref="N41:O41"/>
    <mergeCell ref="P41:Q41"/>
    <mergeCell ref="N36:O36"/>
    <mergeCell ref="P36:Q36"/>
    <mergeCell ref="N37:O37"/>
    <mergeCell ref="P37:Q37"/>
    <mergeCell ref="N38:O38"/>
    <mergeCell ref="P38:Q38"/>
    <mergeCell ref="N21:O21"/>
    <mergeCell ref="P21:Q21"/>
    <mergeCell ref="N22:O22"/>
    <mergeCell ref="P22:Q22"/>
    <mergeCell ref="N35:O35"/>
    <mergeCell ref="P35:Q35"/>
    <mergeCell ref="N27:O27"/>
    <mergeCell ref="P27:Q27"/>
    <mergeCell ref="N28:O28"/>
    <mergeCell ref="P28:Q28"/>
    <mergeCell ref="N29:O29"/>
    <mergeCell ref="P29:Q29"/>
    <mergeCell ref="N30:O30"/>
    <mergeCell ref="P30:Q30"/>
    <mergeCell ref="N18:O18"/>
    <mergeCell ref="P18:Q18"/>
    <mergeCell ref="N19:O19"/>
    <mergeCell ref="P19:Q19"/>
    <mergeCell ref="N20:O20"/>
    <mergeCell ref="P20:Q20"/>
    <mergeCell ref="N34:O34"/>
    <mergeCell ref="P34:Q34"/>
    <mergeCell ref="N24:O24"/>
    <mergeCell ref="P24:Q24"/>
    <mergeCell ref="N25:O25"/>
    <mergeCell ref="P25:Q25"/>
    <mergeCell ref="N26:O26"/>
    <mergeCell ref="P26:Q26"/>
    <mergeCell ref="N31:O31"/>
    <mergeCell ref="P31:Q31"/>
    <mergeCell ref="N32:O32"/>
    <mergeCell ref="P32:Q32"/>
    <mergeCell ref="N33:O33"/>
    <mergeCell ref="P33:Q3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J223"/>
  <sheetViews>
    <sheetView zoomScale="62" zoomScaleNormal="62" workbookViewId="0">
      <pane xSplit="1" ySplit="2" topLeftCell="B3" activePane="bottomRight" state="frozen"/>
      <selection activeCell="G20" sqref="G20"/>
      <selection pane="topRight" activeCell="G20" sqref="G20"/>
      <selection pane="bottomLeft" activeCell="G20" sqref="G20"/>
      <selection pane="bottomRight" activeCell="G20" sqref="G20"/>
    </sheetView>
  </sheetViews>
  <sheetFormatPr baseColWidth="10" defaultColWidth="11.5703125" defaultRowHeight="15"/>
  <cols>
    <col min="1" max="3" width="11.5703125" style="2"/>
    <col min="4" max="4" width="27.140625" style="13" customWidth="1"/>
    <col min="5" max="5" width="38" style="13" customWidth="1"/>
    <col min="6" max="6" width="23.140625" style="13" bestFit="1" customWidth="1"/>
    <col min="7" max="7" width="23.5703125" style="13" customWidth="1"/>
    <col min="8" max="8" width="22.5703125" style="13" bestFit="1" customWidth="1"/>
    <col min="9" max="9" width="38" style="13" customWidth="1"/>
    <col min="10" max="10" width="27.5703125" style="13" customWidth="1"/>
    <col min="11" max="13" width="11.5703125" style="2"/>
    <col min="14" max="14" width="21.140625" style="2" bestFit="1" customWidth="1"/>
    <col min="15" max="15" width="21.5703125" style="2" customWidth="1"/>
    <col min="16" max="16384" width="11.5703125" style="2"/>
  </cols>
  <sheetData>
    <row r="2" spans="3:10" ht="31.7" customHeight="1">
      <c r="D2" s="12" t="s">
        <v>365</v>
      </c>
      <c r="E2" s="12" t="s">
        <v>109</v>
      </c>
      <c r="F2" s="12" t="s">
        <v>152</v>
      </c>
      <c r="G2" s="12" t="s">
        <v>359</v>
      </c>
      <c r="H2" s="12" t="s">
        <v>361</v>
      </c>
      <c r="I2" s="12"/>
      <c r="J2" s="12"/>
    </row>
    <row r="3" spans="3:10" s="3" customFormat="1" ht="47.45" customHeight="1">
      <c r="C3" s="3">
        <v>1</v>
      </c>
      <c r="D3" s="5" t="s">
        <v>477</v>
      </c>
      <c r="E3" s="5" t="s">
        <v>88</v>
      </c>
      <c r="F3" s="5" t="s">
        <v>172</v>
      </c>
      <c r="G3" s="5" t="s">
        <v>196</v>
      </c>
      <c r="H3" s="5" t="s">
        <v>363</v>
      </c>
      <c r="I3" s="5"/>
      <c r="J3" s="5"/>
    </row>
    <row r="4" spans="3:10" s="3" customFormat="1" ht="30" customHeight="1">
      <c r="C4" s="3">
        <v>2</v>
      </c>
      <c r="D4" s="5" t="s">
        <v>479</v>
      </c>
      <c r="E4" s="5" t="s">
        <v>81</v>
      </c>
      <c r="F4" s="5" t="s">
        <v>166</v>
      </c>
      <c r="G4" s="5" t="s">
        <v>188</v>
      </c>
      <c r="H4" s="5" t="s">
        <v>364</v>
      </c>
      <c r="I4" s="5"/>
      <c r="J4" s="5"/>
    </row>
    <row r="5" spans="3:10" s="3" customFormat="1" ht="29.45" customHeight="1">
      <c r="C5" s="3">
        <v>3</v>
      </c>
      <c r="D5" s="5" t="s">
        <v>146</v>
      </c>
      <c r="E5" s="5" t="s">
        <v>262</v>
      </c>
      <c r="F5" s="5" t="s">
        <v>175</v>
      </c>
      <c r="G5" s="5" t="s">
        <v>189</v>
      </c>
      <c r="H5" s="5" t="s">
        <v>235</v>
      </c>
      <c r="I5" s="5"/>
      <c r="J5" s="5"/>
    </row>
    <row r="6" spans="3:10" s="3" customFormat="1">
      <c r="C6" s="3">
        <v>4</v>
      </c>
      <c r="D6" s="5" t="s">
        <v>132</v>
      </c>
      <c r="E6" s="5" t="s">
        <v>82</v>
      </c>
      <c r="F6" s="5" t="s">
        <v>157</v>
      </c>
      <c r="G6" s="5" t="s">
        <v>219</v>
      </c>
      <c r="H6" s="5" t="s">
        <v>257</v>
      </c>
      <c r="I6" s="5"/>
      <c r="J6" s="5"/>
    </row>
    <row r="7" spans="3:10" s="3" customFormat="1">
      <c r="C7" s="3">
        <v>5</v>
      </c>
      <c r="D7" s="5" t="s">
        <v>115</v>
      </c>
      <c r="E7" s="5" t="s">
        <v>107</v>
      </c>
      <c r="F7" s="5" t="s">
        <v>179</v>
      </c>
      <c r="G7" s="5" t="s">
        <v>186</v>
      </c>
      <c r="H7" s="5" t="s">
        <v>248</v>
      </c>
      <c r="I7" s="5"/>
    </row>
    <row r="8" spans="3:10" s="6" customFormat="1">
      <c r="C8" s="3">
        <v>6</v>
      </c>
      <c r="D8" s="5" t="s">
        <v>112</v>
      </c>
      <c r="E8" s="5" t="s">
        <v>108</v>
      </c>
      <c r="F8" s="5" t="s">
        <v>160</v>
      </c>
      <c r="G8" s="5" t="s">
        <v>216</v>
      </c>
      <c r="H8" s="5" t="s">
        <v>236</v>
      </c>
      <c r="I8" s="5"/>
    </row>
    <row r="9" spans="3:10" s="6" customFormat="1">
      <c r="C9" s="3">
        <v>7</v>
      </c>
      <c r="D9" s="5" t="s">
        <v>120</v>
      </c>
      <c r="E9" s="5" t="s">
        <v>90</v>
      </c>
      <c r="F9" s="5" t="s">
        <v>480</v>
      </c>
      <c r="G9" s="5" t="s">
        <v>200</v>
      </c>
      <c r="H9" s="5" t="s">
        <v>244</v>
      </c>
      <c r="I9" s="5"/>
      <c r="J9" s="5"/>
    </row>
    <row r="10" spans="3:10" s="3" customFormat="1" ht="15" customHeight="1">
      <c r="C10" s="3">
        <v>8</v>
      </c>
      <c r="D10" s="5" t="s">
        <v>121</v>
      </c>
      <c r="E10" s="5" t="s">
        <v>98</v>
      </c>
      <c r="F10" s="5" t="s">
        <v>153</v>
      </c>
      <c r="G10" s="13" t="s">
        <v>233</v>
      </c>
      <c r="H10" s="5" t="s">
        <v>239</v>
      </c>
      <c r="I10" s="5"/>
      <c r="J10" s="5"/>
    </row>
    <row r="11" spans="3:10" s="3" customFormat="1">
      <c r="C11" s="3">
        <v>9</v>
      </c>
      <c r="D11" s="5" t="s">
        <v>117</v>
      </c>
      <c r="E11" s="5" t="s">
        <v>265</v>
      </c>
      <c r="F11" s="5" t="s">
        <v>482</v>
      </c>
      <c r="G11" s="5" t="s">
        <v>192</v>
      </c>
      <c r="H11" s="5" t="s">
        <v>253</v>
      </c>
      <c r="I11" s="5"/>
      <c r="J11" s="5"/>
    </row>
    <row r="12" spans="3:10" s="10" customFormat="1">
      <c r="C12" s="3">
        <v>10</v>
      </c>
      <c r="D12" s="5" t="s">
        <v>478</v>
      </c>
      <c r="E12" s="5" t="s">
        <v>99</v>
      </c>
      <c r="F12" s="5" t="s">
        <v>170</v>
      </c>
      <c r="G12" s="5" t="s">
        <v>190</v>
      </c>
      <c r="H12" s="5" t="s">
        <v>362</v>
      </c>
      <c r="I12" s="5"/>
      <c r="J12" s="5"/>
    </row>
    <row r="13" spans="3:10" s="10" customFormat="1">
      <c r="C13" s="3">
        <v>11</v>
      </c>
      <c r="D13" s="5" t="s">
        <v>113</v>
      </c>
      <c r="E13" s="5" t="s">
        <v>266</v>
      </c>
      <c r="F13" s="5" t="s">
        <v>163</v>
      </c>
      <c r="G13" s="5" t="s">
        <v>215</v>
      </c>
      <c r="H13" s="5" t="s">
        <v>237</v>
      </c>
      <c r="I13" s="5"/>
      <c r="J13" s="5"/>
    </row>
    <row r="14" spans="3:10" s="3" customFormat="1" ht="29.45" customHeight="1">
      <c r="C14" s="3">
        <v>12</v>
      </c>
      <c r="D14" s="5" t="s">
        <v>142</v>
      </c>
      <c r="E14" s="5" t="s">
        <v>102</v>
      </c>
      <c r="F14" s="5" t="s">
        <v>161</v>
      </c>
      <c r="G14" s="5" t="s">
        <v>220</v>
      </c>
      <c r="H14" s="5" t="s">
        <v>241</v>
      </c>
      <c r="I14" s="5"/>
      <c r="J14" s="5"/>
    </row>
    <row r="15" spans="3:10" s="3" customFormat="1" ht="29.45" customHeight="1">
      <c r="C15" s="3">
        <v>13</v>
      </c>
      <c r="D15" s="5" t="s">
        <v>114</v>
      </c>
      <c r="E15" s="5" t="s">
        <v>96</v>
      </c>
      <c r="F15" s="5" t="s">
        <v>155</v>
      </c>
      <c r="G15" s="5" t="s">
        <v>201</v>
      </c>
      <c r="I15" s="5"/>
      <c r="J15" s="5"/>
    </row>
    <row r="16" spans="3:10" s="3" customFormat="1">
      <c r="C16" s="3">
        <v>14</v>
      </c>
      <c r="D16" s="5" t="s">
        <v>118</v>
      </c>
      <c r="E16" s="5" t="s">
        <v>104</v>
      </c>
      <c r="F16" s="5" t="s">
        <v>180</v>
      </c>
      <c r="G16" s="13" t="s">
        <v>224</v>
      </c>
      <c r="H16" s="5"/>
      <c r="I16" s="5"/>
      <c r="J16" s="5"/>
    </row>
    <row r="17" spans="3:10" s="10" customFormat="1">
      <c r="C17" s="3">
        <v>15</v>
      </c>
      <c r="D17" s="5" t="s">
        <v>139</v>
      </c>
      <c r="E17" s="5" t="s">
        <v>267</v>
      </c>
      <c r="G17" s="5" t="s">
        <v>205</v>
      </c>
      <c r="H17" s="5"/>
      <c r="I17" s="5"/>
      <c r="J17" s="5"/>
    </row>
    <row r="18" spans="3:10" s="10" customFormat="1">
      <c r="C18" s="3">
        <v>16</v>
      </c>
      <c r="D18" s="5" t="s">
        <v>122</v>
      </c>
      <c r="E18" s="5" t="s">
        <v>89</v>
      </c>
      <c r="G18" s="13" t="s">
        <v>225</v>
      </c>
      <c r="H18" s="5"/>
      <c r="I18" s="5"/>
      <c r="J18" s="5"/>
    </row>
    <row r="19" spans="3:10" s="3" customFormat="1">
      <c r="C19" s="3">
        <v>17</v>
      </c>
      <c r="D19" s="5" t="s">
        <v>140</v>
      </c>
      <c r="E19" s="5" t="s">
        <v>97</v>
      </c>
      <c r="G19" s="5" t="s">
        <v>595</v>
      </c>
      <c r="I19" s="5"/>
      <c r="J19" s="5"/>
    </row>
    <row r="20" spans="3:10" s="3" customFormat="1">
      <c r="C20" s="3">
        <v>18</v>
      </c>
      <c r="D20" s="5" t="s">
        <v>476</v>
      </c>
      <c r="E20" s="5" t="s">
        <v>93</v>
      </c>
      <c r="G20" s="13" t="s">
        <v>231</v>
      </c>
      <c r="H20" s="10"/>
      <c r="I20" s="5"/>
      <c r="J20" s="5"/>
    </row>
    <row r="21" spans="3:10" s="10" customFormat="1">
      <c r="C21" s="3">
        <v>19</v>
      </c>
      <c r="D21" s="5" t="s">
        <v>125</v>
      </c>
      <c r="E21" s="5" t="s">
        <v>91</v>
      </c>
      <c r="G21" s="5" t="s">
        <v>209</v>
      </c>
      <c r="I21" s="5"/>
      <c r="J21" s="5"/>
    </row>
    <row r="22" spans="3:10" s="10" customFormat="1">
      <c r="C22" s="3">
        <v>20</v>
      </c>
      <c r="D22" s="5" t="s">
        <v>264</v>
      </c>
      <c r="E22" s="5" t="s">
        <v>101</v>
      </c>
      <c r="F22" s="14"/>
      <c r="G22" s="13" t="s">
        <v>222</v>
      </c>
      <c r="H22" s="5"/>
      <c r="I22" s="5"/>
      <c r="J22" s="5"/>
    </row>
    <row r="23" spans="3:10" s="3" customFormat="1">
      <c r="C23" s="3">
        <v>21</v>
      </c>
      <c r="E23" s="5" t="s">
        <v>105</v>
      </c>
      <c r="F23" s="14"/>
      <c r="G23" s="13" t="s">
        <v>360</v>
      </c>
      <c r="H23" s="5"/>
      <c r="I23" s="5"/>
      <c r="J23" s="5"/>
    </row>
    <row r="24" spans="3:10" s="3" customFormat="1">
      <c r="C24" s="3">
        <v>22</v>
      </c>
      <c r="E24" s="5" t="s">
        <v>263</v>
      </c>
      <c r="F24" s="14"/>
      <c r="G24" s="5" t="s">
        <v>197</v>
      </c>
      <c r="I24" s="5"/>
      <c r="J24" s="5"/>
    </row>
    <row r="25" spans="3:10" s="3" customFormat="1">
      <c r="C25" s="3">
        <v>23</v>
      </c>
      <c r="E25" s="5" t="s">
        <v>106</v>
      </c>
      <c r="F25" s="14"/>
      <c r="G25" s="5" t="s">
        <v>194</v>
      </c>
      <c r="I25" s="5"/>
      <c r="J25" s="5"/>
    </row>
    <row r="26" spans="3:10" s="3" customFormat="1">
      <c r="C26" s="3">
        <v>24</v>
      </c>
      <c r="E26" s="5" t="s">
        <v>100</v>
      </c>
      <c r="F26" s="14"/>
      <c r="G26" s="13" t="s">
        <v>229</v>
      </c>
      <c r="H26" s="10"/>
      <c r="I26" s="5"/>
      <c r="J26" s="5"/>
    </row>
    <row r="27" spans="3:10" s="10" customFormat="1" ht="14.45" customHeight="1">
      <c r="C27" s="3">
        <v>25</v>
      </c>
      <c r="D27" s="3"/>
      <c r="E27" s="5" t="s">
        <v>87</v>
      </c>
      <c r="F27" s="14"/>
      <c r="G27" s="13" t="s">
        <v>227</v>
      </c>
      <c r="I27" s="5"/>
      <c r="J27" s="5"/>
    </row>
    <row r="28" spans="3:10" s="10" customFormat="1">
      <c r="C28" s="3">
        <v>26</v>
      </c>
      <c r="E28" s="5" t="s">
        <v>83</v>
      </c>
      <c r="F28" s="14"/>
      <c r="G28" s="5" t="s">
        <v>212</v>
      </c>
      <c r="H28" s="3"/>
      <c r="I28" s="5"/>
      <c r="J28" s="5"/>
    </row>
    <row r="29" spans="3:10" s="3" customFormat="1" ht="29.45" customHeight="1">
      <c r="C29" s="3">
        <v>27</v>
      </c>
      <c r="D29" s="14"/>
      <c r="E29" s="5" t="s">
        <v>84</v>
      </c>
      <c r="F29" s="14"/>
      <c r="G29" s="13"/>
      <c r="I29" s="5"/>
      <c r="J29" s="5"/>
    </row>
    <row r="30" spans="3:10" s="3" customFormat="1">
      <c r="C30" s="3">
        <v>28</v>
      </c>
      <c r="D30" s="14"/>
      <c r="E30" s="5" t="s">
        <v>94</v>
      </c>
      <c r="F30" s="14"/>
      <c r="G30" s="13"/>
      <c r="I30" s="5"/>
      <c r="J30" s="5"/>
    </row>
    <row r="31" spans="3:10" s="3" customFormat="1" ht="29.45" customHeight="1">
      <c r="C31" s="3">
        <v>29</v>
      </c>
      <c r="D31" s="14"/>
      <c r="E31" s="5" t="s">
        <v>85</v>
      </c>
      <c r="F31" s="14"/>
      <c r="G31" s="13"/>
      <c r="I31" s="5"/>
      <c r="J31" s="5"/>
    </row>
    <row r="32" spans="3:10" s="3" customFormat="1" ht="29.45" customHeight="1">
      <c r="C32" s="3">
        <v>30</v>
      </c>
      <c r="D32" s="14"/>
      <c r="E32" s="5" t="s">
        <v>86</v>
      </c>
      <c r="F32" s="14"/>
      <c r="G32" s="13"/>
      <c r="H32" s="5"/>
      <c r="I32" s="5"/>
      <c r="J32" s="5"/>
    </row>
    <row r="33" spans="3:10" s="3" customFormat="1" ht="29.45" customHeight="1">
      <c r="C33" s="3">
        <v>31</v>
      </c>
      <c r="D33" s="14"/>
      <c r="E33" s="5" t="s">
        <v>103</v>
      </c>
      <c r="F33" s="14"/>
      <c r="G33" s="13"/>
      <c r="H33" s="5"/>
      <c r="I33" s="5"/>
      <c r="J33" s="5"/>
    </row>
    <row r="34" spans="3:10" s="3" customFormat="1" ht="29.45" customHeight="1">
      <c r="C34" s="3">
        <v>32</v>
      </c>
      <c r="D34" s="14"/>
      <c r="E34" s="5" t="s">
        <v>95</v>
      </c>
      <c r="F34" s="14"/>
      <c r="G34" s="13"/>
      <c r="H34" s="5"/>
      <c r="I34" s="5"/>
      <c r="J34" s="5"/>
    </row>
    <row r="35" spans="3:10" s="3" customFormat="1" ht="29.45" customHeight="1">
      <c r="C35" s="3">
        <v>33</v>
      </c>
      <c r="D35" s="14"/>
      <c r="E35" s="5" t="s">
        <v>92</v>
      </c>
      <c r="F35" s="14"/>
      <c r="G35" s="13"/>
      <c r="H35" s="5"/>
      <c r="I35" s="5"/>
      <c r="J35" s="5"/>
    </row>
    <row r="36" spans="3:10" s="3" customFormat="1">
      <c r="C36" s="3">
        <v>34</v>
      </c>
      <c r="D36" s="14"/>
      <c r="E36" s="5" t="s">
        <v>268</v>
      </c>
      <c r="F36" s="14"/>
      <c r="G36" s="13"/>
      <c r="H36" s="5"/>
      <c r="I36" s="5"/>
      <c r="J36" s="5"/>
    </row>
    <row r="37" spans="3:10" s="3" customFormat="1" ht="29.45" customHeight="1">
      <c r="C37" s="3">
        <v>35</v>
      </c>
      <c r="D37" s="14"/>
      <c r="F37" s="14"/>
      <c r="G37" s="13"/>
      <c r="H37" s="5"/>
      <c r="I37" s="5"/>
      <c r="J37" s="5"/>
    </row>
    <row r="38" spans="3:10" s="10" customFormat="1">
      <c r="C38" s="3">
        <v>36</v>
      </c>
      <c r="D38" s="14"/>
      <c r="F38" s="14"/>
      <c r="G38" s="13"/>
      <c r="H38" s="5"/>
      <c r="I38" s="5"/>
      <c r="J38" s="5"/>
    </row>
    <row r="39" spans="3:10" s="10" customFormat="1">
      <c r="C39" s="3">
        <v>37</v>
      </c>
      <c r="D39" s="14"/>
      <c r="F39" s="14"/>
      <c r="G39" s="13"/>
      <c r="H39" s="14"/>
      <c r="I39" s="5"/>
      <c r="J39" s="5"/>
    </row>
    <row r="40" spans="3:10" s="3" customFormat="1">
      <c r="C40" s="3">
        <v>38</v>
      </c>
      <c r="D40" s="14"/>
      <c r="F40" s="14"/>
      <c r="G40" s="13"/>
      <c r="H40" s="7"/>
      <c r="I40" s="5"/>
      <c r="J40" s="5"/>
    </row>
    <row r="41" spans="3:10" s="3" customFormat="1">
      <c r="C41" s="3">
        <v>39</v>
      </c>
      <c r="D41" s="14"/>
      <c r="F41" s="14"/>
      <c r="G41" s="13"/>
      <c r="H41" s="7"/>
      <c r="I41" s="5"/>
      <c r="J41" s="5"/>
    </row>
    <row r="42" spans="3:10" s="3" customFormat="1">
      <c r="C42" s="3">
        <v>40</v>
      </c>
      <c r="D42" s="14"/>
      <c r="F42" s="14"/>
      <c r="G42" s="13"/>
      <c r="H42" s="14"/>
      <c r="I42" s="5"/>
      <c r="J42" s="5"/>
    </row>
    <row r="43" spans="3:10" s="3" customFormat="1" ht="14.45" customHeight="1">
      <c r="C43" s="3">
        <v>41</v>
      </c>
      <c r="D43" s="14"/>
      <c r="E43" s="5"/>
      <c r="F43" s="14"/>
      <c r="G43" s="13"/>
      <c r="H43" s="14"/>
      <c r="I43" s="5"/>
      <c r="J43" s="5"/>
    </row>
    <row r="44" spans="3:10" s="3" customFormat="1">
      <c r="C44" s="3">
        <v>42</v>
      </c>
      <c r="D44" s="14"/>
      <c r="F44" s="14"/>
      <c r="G44" s="13"/>
      <c r="H44" s="14"/>
      <c r="I44" s="5"/>
      <c r="J44" s="14"/>
    </row>
    <row r="45" spans="3:10" s="3" customFormat="1" ht="14.45" customHeight="1">
      <c r="C45" s="3">
        <v>43</v>
      </c>
      <c r="D45" s="14"/>
      <c r="F45" s="14"/>
      <c r="G45" s="13"/>
      <c r="H45" s="14"/>
      <c r="I45" s="5"/>
      <c r="J45" s="7"/>
    </row>
    <row r="46" spans="3:10" s="3" customFormat="1">
      <c r="D46" s="14"/>
      <c r="E46" s="7"/>
      <c r="F46" s="14"/>
      <c r="G46" s="13"/>
      <c r="H46" s="14"/>
      <c r="I46" s="7"/>
      <c r="J46" s="7"/>
    </row>
    <row r="47" spans="3:10" s="3" customFormat="1">
      <c r="D47" s="14"/>
      <c r="E47" s="7"/>
      <c r="F47" s="14"/>
      <c r="G47" s="13"/>
      <c r="H47" s="14"/>
      <c r="I47" s="7"/>
      <c r="J47" s="14"/>
    </row>
    <row r="48" spans="3:10" s="10" customFormat="1">
      <c r="D48" s="14"/>
      <c r="E48" s="13"/>
      <c r="F48" s="14"/>
      <c r="G48" s="13"/>
      <c r="H48" s="14"/>
      <c r="I48" s="13"/>
      <c r="J48" s="14"/>
    </row>
    <row r="49" spans="4:10" s="10" customFormat="1">
      <c r="D49" s="14"/>
      <c r="E49" s="13"/>
      <c r="F49" s="14"/>
      <c r="G49" s="13"/>
      <c r="H49" s="14"/>
      <c r="I49" s="13"/>
      <c r="J49" s="14"/>
    </row>
    <row r="50" spans="4:10" s="3" customFormat="1">
      <c r="D50" s="14"/>
      <c r="E50" s="13"/>
      <c r="F50" s="14"/>
      <c r="G50" s="13"/>
      <c r="H50" s="14"/>
      <c r="I50" s="13"/>
      <c r="J50" s="14"/>
    </row>
    <row r="51" spans="4:10" s="3" customFormat="1">
      <c r="D51" s="14"/>
      <c r="E51" s="13"/>
      <c r="F51" s="14"/>
      <c r="G51" s="13"/>
      <c r="H51" s="14"/>
      <c r="I51" s="13"/>
      <c r="J51" s="14"/>
    </row>
    <row r="52" spans="4:10" s="3" customFormat="1">
      <c r="D52" s="14"/>
      <c r="E52" s="13"/>
      <c r="F52" s="14"/>
      <c r="G52" s="13"/>
      <c r="H52" s="14"/>
      <c r="I52" s="13"/>
      <c r="J52" s="14"/>
    </row>
    <row r="53" spans="4:10" s="3" customFormat="1">
      <c r="D53" s="14"/>
      <c r="E53" s="13"/>
      <c r="F53" s="14"/>
      <c r="G53" s="13"/>
      <c r="H53" s="14"/>
      <c r="I53" s="13"/>
      <c r="J53" s="14"/>
    </row>
    <row r="54" spans="4:10" s="3" customFormat="1">
      <c r="D54" s="7"/>
      <c r="E54" s="13"/>
      <c r="F54" s="14"/>
      <c r="G54" s="13"/>
      <c r="H54" s="14"/>
      <c r="I54" s="13"/>
      <c r="J54" s="14"/>
    </row>
    <row r="55" spans="4:10" s="3" customFormat="1">
      <c r="D55" s="7"/>
      <c r="E55" s="13"/>
      <c r="F55" s="14"/>
      <c r="G55" s="13"/>
      <c r="H55" s="14"/>
      <c r="I55" s="13"/>
      <c r="J55" s="14"/>
    </row>
    <row r="56" spans="4:10" s="3" customFormat="1">
      <c r="D56" s="14"/>
      <c r="E56" s="13"/>
      <c r="F56" s="14"/>
      <c r="G56" s="13"/>
      <c r="H56" s="14"/>
      <c r="I56" s="13"/>
      <c r="J56" s="14"/>
    </row>
    <row r="57" spans="4:10" s="10" customFormat="1">
      <c r="D57" s="14"/>
      <c r="E57" s="13"/>
      <c r="F57" s="14"/>
      <c r="G57" s="13"/>
      <c r="H57" s="14"/>
      <c r="I57" s="13"/>
      <c r="J57" s="14"/>
    </row>
    <row r="58" spans="4:10" s="10" customFormat="1">
      <c r="D58" s="14"/>
      <c r="E58" s="13"/>
      <c r="F58" s="14"/>
      <c r="G58" s="13"/>
      <c r="H58" s="14"/>
      <c r="I58" s="13"/>
      <c r="J58" s="14"/>
    </row>
    <row r="59" spans="4:10" s="3" customFormat="1">
      <c r="D59" s="14"/>
      <c r="E59" s="13"/>
      <c r="F59" s="14"/>
      <c r="G59" s="13"/>
      <c r="H59" s="14"/>
      <c r="I59" s="13"/>
      <c r="J59" s="14"/>
    </row>
    <row r="60" spans="4:10" s="3" customFormat="1">
      <c r="D60" s="14"/>
      <c r="E60" s="13"/>
      <c r="F60" s="14"/>
      <c r="G60" s="13"/>
      <c r="H60" s="14"/>
      <c r="I60" s="13"/>
      <c r="J60" s="14"/>
    </row>
    <row r="61" spans="4:10" s="3" customFormat="1">
      <c r="D61" s="7"/>
      <c r="E61" s="13"/>
      <c r="F61" s="14"/>
      <c r="G61" s="13"/>
      <c r="H61" s="14"/>
      <c r="I61" s="13"/>
      <c r="J61" s="14"/>
    </row>
    <row r="62" spans="4:10" s="3" customFormat="1">
      <c r="D62" s="7"/>
      <c r="E62" s="13"/>
      <c r="F62" s="14"/>
      <c r="G62" s="13"/>
      <c r="H62" s="14"/>
      <c r="I62" s="13"/>
      <c r="J62" s="14"/>
    </row>
    <row r="63" spans="4:10" s="3" customFormat="1">
      <c r="D63" s="14"/>
      <c r="E63" s="13"/>
      <c r="F63" s="14"/>
      <c r="G63" s="13"/>
      <c r="H63" s="14"/>
      <c r="I63" s="13"/>
      <c r="J63" s="14"/>
    </row>
    <row r="64" spans="4:10" s="3" customFormat="1">
      <c r="D64" s="14"/>
      <c r="E64" s="13"/>
      <c r="F64" s="14"/>
      <c r="G64" s="13"/>
      <c r="H64" s="14"/>
      <c r="I64" s="13"/>
      <c r="J64" s="14"/>
    </row>
    <row r="65" spans="4:10" s="3" customFormat="1">
      <c r="D65" s="14"/>
      <c r="E65" s="13"/>
      <c r="F65" s="14"/>
      <c r="G65" s="13"/>
      <c r="H65" s="14"/>
      <c r="I65" s="13"/>
      <c r="J65" s="14"/>
    </row>
    <row r="66" spans="4:10" s="3" customFormat="1">
      <c r="D66" s="14"/>
      <c r="E66" s="13"/>
      <c r="F66" s="14"/>
      <c r="G66" s="13"/>
      <c r="H66" s="14"/>
      <c r="I66" s="13"/>
      <c r="J66" s="14"/>
    </row>
    <row r="67" spans="4:10" s="10" customFormat="1">
      <c r="D67" s="14"/>
      <c r="E67" s="13"/>
      <c r="F67" s="14"/>
      <c r="G67" s="13"/>
      <c r="H67" s="14"/>
      <c r="I67" s="13"/>
      <c r="J67" s="14"/>
    </row>
    <row r="68" spans="4:10" s="10" customFormat="1">
      <c r="D68" s="14"/>
      <c r="E68" s="13"/>
      <c r="F68" s="14"/>
      <c r="G68" s="13"/>
      <c r="H68" s="14"/>
      <c r="I68" s="13"/>
      <c r="J68" s="14"/>
    </row>
    <row r="69" spans="4:10" s="3" customFormat="1">
      <c r="D69" s="14"/>
      <c r="E69" s="13"/>
      <c r="F69" s="14"/>
      <c r="G69" s="13"/>
      <c r="H69" s="14"/>
      <c r="I69" s="13"/>
      <c r="J69" s="14"/>
    </row>
    <row r="70" spans="4:10" s="3" customFormat="1">
      <c r="D70" s="14"/>
      <c r="E70" s="13"/>
      <c r="F70" s="14"/>
      <c r="G70" s="13"/>
      <c r="H70" s="14"/>
      <c r="I70" s="13"/>
      <c r="J70" s="14"/>
    </row>
    <row r="71" spans="4:10" s="3" customFormat="1">
      <c r="D71" s="14"/>
      <c r="E71" s="13"/>
      <c r="F71" s="14"/>
      <c r="G71" s="13"/>
      <c r="H71" s="14"/>
      <c r="I71" s="13"/>
      <c r="J71" s="14"/>
    </row>
    <row r="72" spans="4:10" s="3" customFormat="1">
      <c r="D72" s="14"/>
      <c r="E72" s="13"/>
      <c r="F72" s="14"/>
      <c r="G72" s="13"/>
      <c r="H72" s="14"/>
      <c r="I72" s="13"/>
      <c r="J72" s="14"/>
    </row>
    <row r="73" spans="4:10" s="3" customFormat="1">
      <c r="D73" s="14"/>
      <c r="E73" s="13"/>
      <c r="F73" s="14"/>
      <c r="G73" s="13"/>
      <c r="H73" s="14"/>
      <c r="I73" s="13"/>
      <c r="J73" s="14"/>
    </row>
    <row r="74" spans="4:10" s="3" customFormat="1">
      <c r="D74" s="14"/>
      <c r="E74" s="13"/>
      <c r="F74" s="14"/>
      <c r="G74" s="13"/>
      <c r="H74" s="14"/>
      <c r="I74" s="13"/>
      <c r="J74" s="14"/>
    </row>
    <row r="75" spans="4:10" s="3" customFormat="1">
      <c r="D75" s="14"/>
      <c r="E75" s="13"/>
      <c r="F75" s="14"/>
      <c r="G75" s="13"/>
      <c r="H75" s="14"/>
      <c r="I75" s="13"/>
      <c r="J75" s="14"/>
    </row>
    <row r="76" spans="4:10" s="3" customFormat="1">
      <c r="D76" s="14"/>
      <c r="E76" s="13"/>
      <c r="F76" s="14"/>
      <c r="G76" s="7"/>
      <c r="H76" s="14"/>
      <c r="I76" s="13"/>
      <c r="J76" s="14"/>
    </row>
    <row r="77" spans="4:10" s="10" customFormat="1">
      <c r="D77" s="14"/>
      <c r="E77" s="13"/>
      <c r="F77" s="14"/>
      <c r="G77" s="7"/>
      <c r="H77" s="14"/>
      <c r="I77" s="13"/>
      <c r="J77" s="14"/>
    </row>
    <row r="78" spans="4:10" s="10" customFormat="1">
      <c r="D78" s="14"/>
      <c r="E78" s="13"/>
      <c r="F78" s="14"/>
      <c r="G78" s="13"/>
      <c r="H78" s="14"/>
      <c r="I78" s="13"/>
      <c r="J78" s="14"/>
    </row>
    <row r="79" spans="4:10" s="3" customFormat="1">
      <c r="D79" s="14"/>
      <c r="E79" s="13"/>
      <c r="F79" s="14"/>
      <c r="G79" s="13"/>
      <c r="H79" s="14"/>
      <c r="I79" s="13"/>
      <c r="J79" s="14"/>
    </row>
    <row r="80" spans="4:10" s="3" customFormat="1">
      <c r="D80" s="14"/>
      <c r="E80" s="13"/>
      <c r="F80" s="7"/>
      <c r="G80" s="13"/>
      <c r="H80" s="14"/>
      <c r="I80" s="13"/>
      <c r="J80" s="14"/>
    </row>
    <row r="81" spans="4:10" s="3" customFormat="1">
      <c r="D81" s="14"/>
      <c r="E81" s="13"/>
      <c r="F81" s="7"/>
      <c r="G81" s="13"/>
      <c r="H81" s="14"/>
      <c r="I81" s="13"/>
      <c r="J81" s="14"/>
    </row>
    <row r="82" spans="4:10" s="3" customFormat="1">
      <c r="D82" s="14"/>
      <c r="E82" s="13"/>
      <c r="F82" s="14"/>
      <c r="G82" s="13"/>
      <c r="H82" s="14"/>
      <c r="I82" s="13"/>
      <c r="J82" s="14"/>
    </row>
    <row r="83" spans="4:10" s="3" customFormat="1">
      <c r="D83" s="14"/>
      <c r="E83" s="13"/>
      <c r="F83" s="14"/>
      <c r="G83" s="13"/>
      <c r="H83" s="14"/>
      <c r="I83" s="13"/>
      <c r="J83" s="14"/>
    </row>
    <row r="84" spans="4:10" s="3" customFormat="1">
      <c r="D84" s="14"/>
      <c r="E84" s="13"/>
      <c r="F84" s="14"/>
      <c r="G84" s="13"/>
      <c r="H84" s="14"/>
      <c r="I84" s="13"/>
      <c r="J84" s="14"/>
    </row>
    <row r="85" spans="4:10" s="10" customFormat="1">
      <c r="D85" s="14"/>
      <c r="E85" s="13"/>
      <c r="F85" s="14"/>
      <c r="G85" s="13"/>
      <c r="H85" s="14"/>
      <c r="I85" s="13"/>
      <c r="J85" s="14"/>
    </row>
    <row r="86" spans="4:10" s="10" customFormat="1">
      <c r="D86" s="14"/>
      <c r="E86" s="13"/>
      <c r="F86" s="14"/>
      <c r="G86" s="13"/>
      <c r="H86" s="14"/>
      <c r="I86" s="13"/>
      <c r="J86" s="14"/>
    </row>
    <row r="87" spans="4:10" s="3" customFormat="1">
      <c r="D87" s="14"/>
      <c r="E87" s="13"/>
      <c r="F87" s="7"/>
      <c r="G87" s="13"/>
      <c r="H87" s="14"/>
      <c r="I87" s="13"/>
      <c r="J87" s="14"/>
    </row>
    <row r="88" spans="4:10" s="3" customFormat="1">
      <c r="D88" s="14"/>
      <c r="E88" s="13"/>
      <c r="F88" s="7"/>
      <c r="G88" s="13"/>
      <c r="H88" s="14"/>
      <c r="I88" s="13"/>
      <c r="J88" s="14"/>
    </row>
    <row r="89" spans="4:10" s="3" customFormat="1">
      <c r="D89" s="14"/>
      <c r="E89" s="13"/>
      <c r="F89" s="14"/>
      <c r="G89" s="13"/>
      <c r="H89" s="14"/>
      <c r="I89" s="13"/>
      <c r="J89" s="14"/>
    </row>
    <row r="90" spans="4:10" s="3" customFormat="1">
      <c r="D90" s="14"/>
      <c r="E90" s="13"/>
      <c r="F90" s="14"/>
      <c r="G90" s="13"/>
      <c r="H90" s="14"/>
      <c r="I90" s="13"/>
      <c r="J90" s="14"/>
    </row>
    <row r="91" spans="4:10" s="3" customFormat="1">
      <c r="D91" s="14"/>
      <c r="E91" s="13"/>
      <c r="F91" s="14"/>
      <c r="G91" s="13"/>
      <c r="H91" s="14"/>
      <c r="I91" s="13"/>
      <c r="J91" s="14"/>
    </row>
    <row r="92" spans="4:10" s="3" customFormat="1">
      <c r="D92" s="14"/>
      <c r="E92" s="13"/>
      <c r="F92" s="14"/>
      <c r="G92" s="13"/>
      <c r="H92" s="7"/>
      <c r="I92" s="13"/>
      <c r="J92" s="14"/>
    </row>
    <row r="93" spans="4:10" s="3" customFormat="1">
      <c r="D93" s="14"/>
      <c r="E93" s="13"/>
      <c r="F93" s="14"/>
      <c r="G93" s="13"/>
      <c r="H93" s="7"/>
      <c r="I93" s="13"/>
      <c r="J93" s="14"/>
    </row>
    <row r="94" spans="4:10" s="3" customFormat="1">
      <c r="D94" s="14"/>
      <c r="E94" s="13"/>
      <c r="F94" s="14"/>
      <c r="G94" s="13"/>
      <c r="H94" s="13"/>
      <c r="I94" s="13"/>
      <c r="J94" s="14"/>
    </row>
    <row r="95" spans="4:10" s="3" customFormat="1">
      <c r="D95" s="14"/>
      <c r="E95" s="13"/>
      <c r="F95" s="14"/>
      <c r="G95" s="13"/>
      <c r="H95" s="13"/>
      <c r="I95" s="13"/>
      <c r="J95" s="14"/>
    </row>
    <row r="96" spans="4:10" s="3" customFormat="1">
      <c r="D96" s="14"/>
      <c r="E96" s="13"/>
      <c r="F96" s="14"/>
      <c r="G96" s="13"/>
      <c r="H96" s="13"/>
      <c r="I96" s="13"/>
      <c r="J96" s="14"/>
    </row>
    <row r="97" spans="4:10" s="6" customFormat="1">
      <c r="D97" s="14"/>
      <c r="E97" s="13"/>
      <c r="F97" s="14"/>
      <c r="G97" s="13"/>
      <c r="H97" s="13"/>
      <c r="I97" s="13"/>
      <c r="J97" s="7"/>
    </row>
    <row r="98" spans="4:10" s="6" customFormat="1">
      <c r="D98" s="14"/>
      <c r="E98" s="13"/>
      <c r="F98" s="14"/>
      <c r="G98" s="13"/>
      <c r="H98" s="13"/>
      <c r="I98" s="13"/>
      <c r="J98" s="7"/>
    </row>
    <row r="99" spans="4:10" s="3" customFormat="1">
      <c r="D99" s="14"/>
      <c r="E99" s="13"/>
      <c r="F99" s="14"/>
      <c r="G99" s="13"/>
      <c r="H99" s="13"/>
      <c r="I99" s="13"/>
      <c r="J99" s="13"/>
    </row>
    <row r="100" spans="4:10" s="3" customFormat="1">
      <c r="D100" s="14"/>
      <c r="E100" s="13"/>
      <c r="F100" s="14"/>
      <c r="G100" s="13"/>
      <c r="H100" s="13"/>
      <c r="I100" s="13"/>
      <c r="J100" s="13"/>
    </row>
    <row r="101" spans="4:10" s="3" customFormat="1">
      <c r="D101" s="14"/>
      <c r="E101" s="13"/>
      <c r="F101" s="14"/>
      <c r="G101" s="13"/>
      <c r="H101" s="13"/>
      <c r="I101" s="13"/>
      <c r="J101" s="13"/>
    </row>
    <row r="102" spans="4:10" s="3" customFormat="1">
      <c r="D102" s="14"/>
      <c r="E102" s="13"/>
      <c r="F102" s="14"/>
      <c r="G102" s="13"/>
      <c r="H102" s="13"/>
      <c r="I102" s="13"/>
      <c r="J102" s="13"/>
    </row>
    <row r="103" spans="4:10" s="3" customFormat="1">
      <c r="D103" s="14"/>
      <c r="E103" s="13"/>
      <c r="F103" s="14"/>
      <c r="G103" s="13"/>
      <c r="H103" s="13"/>
      <c r="I103" s="13"/>
      <c r="J103" s="13"/>
    </row>
    <row r="104" spans="4:10" s="6" customFormat="1">
      <c r="D104" s="14"/>
      <c r="E104" s="13"/>
      <c r="F104" s="14"/>
      <c r="G104" s="13"/>
      <c r="H104" s="13"/>
      <c r="I104" s="13"/>
      <c r="J104" s="13"/>
    </row>
    <row r="105" spans="4:10" s="6" customFormat="1">
      <c r="D105" s="14"/>
      <c r="E105" s="13"/>
      <c r="F105" s="14"/>
      <c r="G105" s="13"/>
      <c r="H105" s="13"/>
      <c r="I105" s="13"/>
      <c r="J105" s="13"/>
    </row>
    <row r="106" spans="4:10" s="3" customFormat="1">
      <c r="D106" s="14"/>
      <c r="E106" s="13"/>
      <c r="F106" s="14"/>
      <c r="G106" s="13"/>
      <c r="H106" s="13"/>
      <c r="I106" s="13"/>
      <c r="J106" s="13"/>
    </row>
    <row r="107" spans="4:10" s="3" customFormat="1">
      <c r="D107" s="14"/>
      <c r="E107" s="13"/>
      <c r="F107" s="14"/>
      <c r="G107" s="13"/>
      <c r="H107" s="13"/>
      <c r="I107" s="13"/>
      <c r="J107" s="13"/>
    </row>
    <row r="108" spans="4:10" s="3" customFormat="1">
      <c r="D108" s="14"/>
      <c r="E108" s="13"/>
      <c r="F108" s="14"/>
      <c r="G108" s="13"/>
      <c r="H108" s="13"/>
      <c r="I108" s="13"/>
      <c r="J108" s="13"/>
    </row>
    <row r="109" spans="4:10" s="3" customFormat="1">
      <c r="D109" s="14"/>
      <c r="E109" s="13"/>
      <c r="F109" s="14"/>
      <c r="G109" s="13"/>
      <c r="H109" s="13"/>
      <c r="I109" s="13"/>
      <c r="J109" s="13"/>
    </row>
    <row r="110" spans="4:10" s="3" customFormat="1">
      <c r="D110" s="14"/>
      <c r="E110" s="13"/>
      <c r="F110" s="14"/>
      <c r="G110" s="13"/>
      <c r="H110" s="13"/>
      <c r="I110" s="13"/>
      <c r="J110" s="13"/>
    </row>
    <row r="111" spans="4:10" s="10" customFormat="1">
      <c r="D111" s="14"/>
      <c r="E111" s="13"/>
      <c r="F111" s="14"/>
      <c r="G111" s="13"/>
      <c r="H111" s="13"/>
      <c r="I111" s="13"/>
      <c r="J111" s="13"/>
    </row>
    <row r="112" spans="4:10" s="10" customFormat="1">
      <c r="D112" s="14"/>
      <c r="E112" s="7"/>
      <c r="F112" s="14"/>
      <c r="G112" s="13"/>
      <c r="H112" s="13"/>
      <c r="I112" s="7"/>
      <c r="J112" s="13"/>
    </row>
    <row r="113" spans="4:10" s="3" customFormat="1">
      <c r="D113" s="7"/>
      <c r="E113" s="7"/>
      <c r="F113" s="14"/>
      <c r="G113" s="13"/>
      <c r="H113" s="13"/>
      <c r="I113" s="7"/>
      <c r="J113" s="13"/>
    </row>
    <row r="114" spans="4:10" s="3" customFormat="1">
      <c r="D114" s="7"/>
      <c r="E114" s="13"/>
      <c r="F114" s="14"/>
      <c r="G114" s="13"/>
      <c r="H114" s="13"/>
      <c r="I114" s="13"/>
      <c r="J114" s="13"/>
    </row>
    <row r="115" spans="4:10" s="3" customFormat="1">
      <c r="D115" s="13"/>
      <c r="E115" s="13"/>
      <c r="F115" s="14"/>
      <c r="G115" s="13"/>
      <c r="H115" s="13"/>
      <c r="I115" s="13"/>
      <c r="J115" s="13"/>
    </row>
    <row r="116" spans="4:10" s="3" customFormat="1">
      <c r="D116" s="13"/>
      <c r="E116" s="13"/>
      <c r="F116" s="14"/>
      <c r="G116" s="13"/>
      <c r="H116" s="13"/>
      <c r="I116" s="13"/>
      <c r="J116" s="13"/>
    </row>
    <row r="117" spans="4:10" s="3" customFormat="1">
      <c r="D117" s="13"/>
      <c r="E117" s="13"/>
      <c r="F117" s="14"/>
      <c r="G117" s="13"/>
      <c r="H117" s="13"/>
      <c r="I117" s="13"/>
      <c r="J117" s="13"/>
    </row>
    <row r="118" spans="4:10" s="3" customFormat="1">
      <c r="D118" s="13"/>
      <c r="E118" s="13"/>
      <c r="F118" s="14"/>
      <c r="G118" s="13"/>
      <c r="H118" s="13"/>
      <c r="I118" s="13"/>
      <c r="J118" s="13"/>
    </row>
    <row r="119" spans="4:10" s="3" customFormat="1">
      <c r="D119" s="13"/>
      <c r="E119" s="13"/>
      <c r="F119" s="14"/>
      <c r="G119" s="13"/>
      <c r="H119" s="13"/>
      <c r="I119" s="13"/>
      <c r="J119" s="13"/>
    </row>
    <row r="120" spans="4:10" s="10" customFormat="1">
      <c r="D120" s="13"/>
      <c r="E120" s="13"/>
      <c r="F120" s="14"/>
      <c r="G120" s="13"/>
      <c r="H120" s="13"/>
      <c r="I120" s="13"/>
      <c r="J120" s="13"/>
    </row>
    <row r="121" spans="4:10" s="10" customFormat="1">
      <c r="D121" s="13"/>
      <c r="E121" s="13"/>
      <c r="F121" s="14"/>
      <c r="G121" s="13"/>
      <c r="H121" s="13"/>
      <c r="I121" s="13"/>
      <c r="J121" s="13"/>
    </row>
    <row r="122" spans="4:10" s="3" customFormat="1">
      <c r="D122" s="13"/>
      <c r="E122" s="13"/>
      <c r="F122" s="14"/>
      <c r="G122" s="13"/>
      <c r="H122" s="13"/>
      <c r="I122" s="13"/>
      <c r="J122" s="13"/>
    </row>
    <row r="123" spans="4:10" s="3" customFormat="1">
      <c r="D123" s="13"/>
      <c r="E123" s="13"/>
      <c r="F123" s="14"/>
      <c r="G123" s="13"/>
      <c r="H123" s="13"/>
      <c r="I123" s="13"/>
      <c r="J123" s="13"/>
    </row>
    <row r="124" spans="4:10" s="3" customFormat="1">
      <c r="D124" s="13"/>
      <c r="E124" s="13"/>
      <c r="F124" s="14"/>
      <c r="G124" s="13"/>
      <c r="H124" s="13"/>
      <c r="I124" s="13"/>
      <c r="J124" s="13"/>
    </row>
    <row r="125" spans="4:10" s="3" customFormat="1">
      <c r="D125" s="13"/>
      <c r="E125" s="13"/>
      <c r="F125" s="14"/>
      <c r="G125" s="13"/>
      <c r="H125" s="13"/>
      <c r="I125" s="13"/>
      <c r="J125" s="13"/>
    </row>
    <row r="126" spans="4:10" s="3" customFormat="1">
      <c r="D126" s="13"/>
      <c r="E126" s="13"/>
      <c r="F126" s="14"/>
      <c r="G126" s="13"/>
      <c r="H126" s="13"/>
      <c r="I126" s="13"/>
      <c r="J126" s="13"/>
    </row>
    <row r="127" spans="4:10" s="3" customFormat="1">
      <c r="D127" s="13"/>
      <c r="E127" s="13"/>
      <c r="F127" s="14"/>
      <c r="G127" s="13"/>
      <c r="H127" s="13"/>
      <c r="I127" s="13"/>
      <c r="J127" s="13"/>
    </row>
    <row r="128" spans="4:10" s="3" customFormat="1">
      <c r="D128" s="13"/>
      <c r="E128" s="13"/>
      <c r="F128" s="14"/>
      <c r="G128" s="13"/>
      <c r="H128" s="13"/>
      <c r="I128" s="13"/>
      <c r="J128" s="13"/>
    </row>
    <row r="129" spans="4:10" s="3" customFormat="1">
      <c r="D129" s="13"/>
      <c r="E129" s="13"/>
      <c r="F129" s="14"/>
      <c r="G129" s="13"/>
      <c r="H129" s="13"/>
      <c r="I129" s="13"/>
      <c r="J129" s="13"/>
    </row>
    <row r="130" spans="4:10" s="3" customFormat="1">
      <c r="D130" s="13"/>
      <c r="E130" s="13"/>
      <c r="F130" s="14"/>
      <c r="G130" s="13"/>
      <c r="H130" s="13"/>
      <c r="I130" s="13"/>
      <c r="J130" s="13"/>
    </row>
    <row r="131" spans="4:10" s="10" customFormat="1">
      <c r="D131" s="13"/>
      <c r="E131" s="13"/>
      <c r="F131" s="14"/>
      <c r="G131" s="13"/>
      <c r="H131" s="13"/>
      <c r="I131" s="13"/>
      <c r="J131" s="13"/>
    </row>
    <row r="132" spans="4:10" s="10" customFormat="1">
      <c r="D132" s="13"/>
      <c r="E132" s="13"/>
      <c r="F132" s="14"/>
      <c r="G132" s="13"/>
      <c r="H132" s="13"/>
      <c r="I132" s="13"/>
      <c r="J132" s="13"/>
    </row>
    <row r="133" spans="4:10" s="3" customFormat="1">
      <c r="D133" s="13"/>
      <c r="E133" s="13"/>
      <c r="F133" s="14"/>
      <c r="G133" s="13"/>
      <c r="H133" s="13"/>
      <c r="I133" s="13"/>
      <c r="J133" s="13"/>
    </row>
    <row r="134" spans="4:10" s="3" customFormat="1">
      <c r="D134" s="13"/>
      <c r="E134" s="13"/>
      <c r="F134" s="14"/>
      <c r="G134" s="13"/>
      <c r="H134" s="13"/>
      <c r="I134" s="13"/>
      <c r="J134" s="13"/>
    </row>
    <row r="135" spans="4:10" s="3" customFormat="1">
      <c r="D135" s="13"/>
      <c r="E135" s="13"/>
      <c r="F135" s="14"/>
      <c r="G135" s="13"/>
      <c r="H135" s="13"/>
      <c r="I135" s="13"/>
      <c r="J135" s="13"/>
    </row>
    <row r="136" spans="4:10" s="3" customFormat="1">
      <c r="D136" s="13"/>
      <c r="E136" s="13"/>
      <c r="F136" s="14"/>
      <c r="G136" s="13"/>
      <c r="H136" s="13"/>
      <c r="I136" s="13"/>
      <c r="J136" s="13"/>
    </row>
    <row r="137" spans="4:10" s="3" customFormat="1">
      <c r="D137" s="13"/>
      <c r="E137" s="13"/>
      <c r="F137" s="14"/>
      <c r="G137" s="13"/>
      <c r="H137" s="13"/>
      <c r="I137" s="13"/>
      <c r="J137" s="13"/>
    </row>
    <row r="138" spans="4:10" s="3" customFormat="1">
      <c r="D138" s="13"/>
      <c r="E138" s="13"/>
      <c r="F138" s="14"/>
      <c r="G138" s="13"/>
      <c r="H138" s="13"/>
      <c r="I138" s="13"/>
      <c r="J138" s="13"/>
    </row>
    <row r="139" spans="4:10" s="3" customFormat="1">
      <c r="D139" s="13"/>
      <c r="E139" s="13"/>
      <c r="F139" s="7"/>
      <c r="G139" s="13"/>
      <c r="H139" s="13"/>
      <c r="I139" s="13"/>
      <c r="J139" s="13"/>
    </row>
    <row r="140" spans="4:10" s="10" customFormat="1">
      <c r="D140" s="13"/>
      <c r="E140" s="13"/>
      <c r="F140" s="7"/>
      <c r="G140" s="13"/>
      <c r="H140" s="13"/>
      <c r="I140" s="13"/>
      <c r="J140" s="13"/>
    </row>
    <row r="141" spans="4:10" s="10" customFormat="1">
      <c r="D141" s="13"/>
      <c r="E141" s="13"/>
      <c r="F141" s="13"/>
      <c r="G141" s="13"/>
      <c r="H141" s="13"/>
      <c r="I141" s="13"/>
      <c r="J141" s="13"/>
    </row>
    <row r="142" spans="4:10" s="3" customFormat="1">
      <c r="D142" s="13"/>
      <c r="E142" s="13"/>
      <c r="F142" s="13"/>
      <c r="G142" s="13"/>
      <c r="H142" s="13"/>
      <c r="I142" s="13"/>
      <c r="J142" s="13"/>
    </row>
    <row r="143" spans="4:10" s="3" customFormat="1">
      <c r="D143" s="13"/>
      <c r="E143" s="13"/>
      <c r="F143" s="13"/>
      <c r="G143" s="13"/>
      <c r="H143" s="13"/>
      <c r="I143" s="13"/>
      <c r="J143" s="13"/>
    </row>
    <row r="144" spans="4:10" s="3" customFormat="1">
      <c r="D144" s="13"/>
      <c r="E144" s="13"/>
      <c r="F144" s="13"/>
      <c r="G144" s="13"/>
      <c r="H144" s="13"/>
      <c r="I144" s="13"/>
      <c r="J144" s="13"/>
    </row>
    <row r="145" spans="4:10" s="3" customFormat="1">
      <c r="D145" s="13"/>
      <c r="E145" s="13"/>
      <c r="F145" s="13"/>
      <c r="G145" s="13"/>
      <c r="H145" s="13"/>
      <c r="I145" s="13"/>
      <c r="J145" s="13"/>
    </row>
    <row r="146" spans="4:10" s="3" customFormat="1">
      <c r="D146" s="13"/>
      <c r="E146" s="13"/>
      <c r="F146" s="13"/>
      <c r="G146" s="13"/>
      <c r="H146" s="13"/>
      <c r="I146" s="13"/>
      <c r="J146" s="13"/>
    </row>
    <row r="147" spans="4:10" s="3" customFormat="1">
      <c r="D147" s="13"/>
      <c r="E147" s="13"/>
      <c r="F147" s="13"/>
      <c r="G147" s="13"/>
      <c r="H147" s="13"/>
      <c r="I147" s="13"/>
      <c r="J147" s="13"/>
    </row>
    <row r="148" spans="4:10" s="3" customFormat="1">
      <c r="D148" s="13"/>
      <c r="E148" s="13"/>
      <c r="F148" s="13"/>
      <c r="G148" s="13"/>
      <c r="H148" s="13"/>
      <c r="I148" s="13"/>
      <c r="J148" s="13"/>
    </row>
    <row r="149" spans="4:10" s="3" customFormat="1">
      <c r="D149" s="13"/>
      <c r="E149" s="13"/>
      <c r="F149" s="13"/>
      <c r="G149" s="13"/>
      <c r="H149" s="13"/>
      <c r="I149" s="13"/>
      <c r="J149" s="13"/>
    </row>
    <row r="150" spans="4:10" s="3" customFormat="1">
      <c r="D150" s="13"/>
      <c r="E150" s="13"/>
      <c r="F150" s="13"/>
      <c r="G150" s="13"/>
      <c r="H150" s="13"/>
      <c r="I150" s="13"/>
      <c r="J150" s="13"/>
    </row>
    <row r="151" spans="4:10" s="3" customFormat="1">
      <c r="D151" s="13"/>
      <c r="E151" s="13"/>
      <c r="F151" s="13"/>
      <c r="G151" s="13"/>
      <c r="H151" s="13"/>
      <c r="I151" s="13"/>
      <c r="J151" s="13"/>
    </row>
    <row r="152" spans="4:10" s="3" customFormat="1">
      <c r="D152" s="13"/>
      <c r="E152" s="13"/>
      <c r="F152" s="13"/>
      <c r="G152" s="13"/>
      <c r="H152" s="13"/>
      <c r="I152" s="13"/>
      <c r="J152" s="13"/>
    </row>
    <row r="153" spans="4:10" s="3" customFormat="1">
      <c r="D153" s="13"/>
      <c r="E153" s="13"/>
      <c r="F153" s="13"/>
      <c r="G153" s="13"/>
      <c r="H153" s="13"/>
      <c r="I153" s="13"/>
      <c r="J153" s="13"/>
    </row>
    <row r="154" spans="4:10" s="3" customFormat="1">
      <c r="D154" s="13"/>
      <c r="E154" s="13"/>
      <c r="F154" s="13"/>
      <c r="G154" s="13"/>
      <c r="H154" s="13"/>
      <c r="I154" s="13"/>
      <c r="J154" s="13"/>
    </row>
    <row r="155" spans="4:10" s="3" customFormat="1">
      <c r="D155" s="13"/>
      <c r="E155" s="13"/>
      <c r="F155" s="13"/>
      <c r="G155" s="13"/>
      <c r="H155" s="13"/>
      <c r="I155" s="13"/>
      <c r="J155" s="13"/>
    </row>
    <row r="156" spans="4:10" s="6" customFormat="1">
      <c r="D156" s="13"/>
      <c r="E156" s="13"/>
      <c r="F156" s="13"/>
      <c r="G156" s="13"/>
      <c r="H156" s="13"/>
      <c r="I156" s="13"/>
      <c r="J156" s="13"/>
    </row>
    <row r="157" spans="4:10" s="6" customFormat="1">
      <c r="D157" s="13"/>
      <c r="E157" s="13"/>
      <c r="F157" s="13"/>
      <c r="G157" s="13"/>
      <c r="H157" s="13"/>
      <c r="I157" s="13"/>
      <c r="J157" s="13"/>
    </row>
    <row r="158" spans="4:10" ht="14.45" customHeight="1">
      <c r="H158" s="7"/>
    </row>
    <row r="159" spans="4:10">
      <c r="H159" s="7"/>
    </row>
    <row r="163" spans="10:10">
      <c r="J163" s="7"/>
    </row>
    <row r="164" spans="10:10">
      <c r="J164" s="7"/>
    </row>
    <row r="179" spans="4:4">
      <c r="D179" s="7"/>
    </row>
    <row r="180" spans="4:4">
      <c r="D180" s="7"/>
    </row>
    <row r="189" spans="4:4" ht="14.45" customHeight="1"/>
    <row r="205" spans="6:6">
      <c r="F205" s="7"/>
    </row>
    <row r="206" spans="6:6">
      <c r="F206" s="7"/>
    </row>
    <row r="222" spans="4:10" s="9" customFormat="1">
      <c r="D222" s="13"/>
      <c r="E222" s="13"/>
      <c r="F222" s="13"/>
      <c r="G222" s="13"/>
      <c r="H222" s="13"/>
      <c r="I222" s="13"/>
      <c r="J222" s="13"/>
    </row>
    <row r="223" spans="4:10" s="8" customFormat="1">
      <c r="D223" s="13"/>
      <c r="E223" s="13"/>
      <c r="F223" s="13"/>
      <c r="G223" s="13"/>
      <c r="H223" s="13"/>
      <c r="I223" s="13"/>
      <c r="J223" s="13"/>
    </row>
  </sheetData>
  <sortState ref="H3:H14">
    <sortCondition ref="H3"/>
  </sortState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9"/>
  <sheetViews>
    <sheetView topLeftCell="G4" workbookViewId="0">
      <selection activeCell="G20" sqref="G20"/>
    </sheetView>
  </sheetViews>
  <sheetFormatPr baseColWidth="10" defaultColWidth="11.5703125" defaultRowHeight="15"/>
  <cols>
    <col min="1" max="1" width="13.140625" style="23" bestFit="1" customWidth="1"/>
    <col min="2" max="2" width="17.5703125" style="23" customWidth="1"/>
    <col min="3" max="3" width="15.85546875" style="23" bestFit="1" customWidth="1"/>
    <col min="4" max="4" width="11.5703125" style="23" customWidth="1"/>
    <col min="5" max="5" width="18.85546875" style="23" bestFit="1" customWidth="1"/>
    <col min="6" max="6" width="21.85546875" style="23" customWidth="1"/>
    <col min="7" max="7" width="17.5703125" style="23" bestFit="1" customWidth="1"/>
    <col min="8" max="8" width="16.42578125" style="23" customWidth="1"/>
    <col min="9" max="9" width="18" style="23" bestFit="1" customWidth="1"/>
    <col min="10" max="10" width="13.140625" style="23" bestFit="1" customWidth="1"/>
    <col min="11" max="11" width="20.140625" style="23" customWidth="1"/>
    <col min="12" max="12" width="19.5703125" style="23" bestFit="1" customWidth="1"/>
    <col min="13" max="13" width="26" style="23" customWidth="1"/>
    <col min="14" max="14" width="14.85546875" style="23" bestFit="1" customWidth="1"/>
    <col min="15" max="15" width="21.5703125" style="23" customWidth="1"/>
    <col min="16" max="16" width="17" style="23" customWidth="1"/>
    <col min="17" max="17" width="14.85546875" style="23" bestFit="1" customWidth="1"/>
    <col min="18" max="18" width="14.140625" style="23" bestFit="1" customWidth="1"/>
    <col min="19" max="19" width="15.85546875" style="23" bestFit="1" customWidth="1"/>
    <col min="20" max="20" width="18" style="23" bestFit="1" customWidth="1"/>
    <col min="21" max="22" width="15.85546875" style="23" bestFit="1" customWidth="1"/>
    <col min="23" max="23" width="20.42578125" style="23" bestFit="1" customWidth="1"/>
    <col min="24" max="25" width="11.5703125" style="23"/>
    <col min="26" max="26" width="12.42578125" style="23" bestFit="1" customWidth="1"/>
    <col min="27" max="27" width="11.5703125" style="23"/>
    <col min="28" max="28" width="18.42578125" style="23" customWidth="1"/>
    <col min="29" max="30" width="11.5703125" style="23"/>
    <col min="31" max="31" width="16.42578125" style="23" customWidth="1"/>
    <col min="32" max="33" width="11.5703125" style="23"/>
    <col min="34" max="34" width="15.85546875" style="23" bestFit="1" customWidth="1"/>
    <col min="35" max="35" width="12.5703125" style="23" bestFit="1" customWidth="1"/>
    <col min="36" max="36" width="13.5703125" style="23" bestFit="1" customWidth="1"/>
    <col min="37" max="16384" width="11.5703125" style="23"/>
  </cols>
  <sheetData>
    <row r="1" spans="1:36"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  <c r="T1" s="23">
        <v>19</v>
      </c>
      <c r="U1" s="23">
        <v>20</v>
      </c>
      <c r="V1" s="23">
        <v>21</v>
      </c>
      <c r="W1" s="23">
        <v>22</v>
      </c>
      <c r="X1" s="23">
        <v>23</v>
      </c>
      <c r="Y1" s="23">
        <v>24</v>
      </c>
      <c r="Z1" s="23">
        <v>25</v>
      </c>
      <c r="AA1" s="23">
        <v>26</v>
      </c>
      <c r="AB1" s="23">
        <v>27</v>
      </c>
      <c r="AC1" s="23">
        <v>28</v>
      </c>
      <c r="AD1" s="23">
        <v>29</v>
      </c>
      <c r="AE1" s="23">
        <v>30</v>
      </c>
      <c r="AF1" s="23">
        <v>31</v>
      </c>
      <c r="AG1" s="23">
        <v>32</v>
      </c>
      <c r="AH1" s="23">
        <v>33</v>
      </c>
      <c r="AI1" s="23">
        <v>34</v>
      </c>
      <c r="AJ1" s="23">
        <v>35</v>
      </c>
    </row>
    <row r="2" spans="1:36" s="24" customFormat="1">
      <c r="A2" s="24" t="s">
        <v>109</v>
      </c>
      <c r="B2" s="25" t="s">
        <v>81</v>
      </c>
      <c r="C2" s="4" t="s">
        <v>82</v>
      </c>
      <c r="D2" s="25" t="s">
        <v>83</v>
      </c>
      <c r="E2" s="25" t="s">
        <v>86</v>
      </c>
      <c r="F2" s="25" t="s">
        <v>84</v>
      </c>
      <c r="G2" s="25" t="s">
        <v>85</v>
      </c>
      <c r="H2" s="25" t="s">
        <v>262</v>
      </c>
      <c r="I2" s="25" t="s">
        <v>104</v>
      </c>
      <c r="J2" s="25" t="s">
        <v>87</v>
      </c>
      <c r="K2" s="25" t="s">
        <v>88</v>
      </c>
      <c r="L2" s="25" t="s">
        <v>89</v>
      </c>
      <c r="M2" s="25" t="s">
        <v>266</v>
      </c>
      <c r="N2" s="25" t="s">
        <v>90</v>
      </c>
      <c r="O2" s="25" t="s">
        <v>91</v>
      </c>
      <c r="P2" s="25" t="s">
        <v>92</v>
      </c>
      <c r="Q2" s="25" t="s">
        <v>93</v>
      </c>
      <c r="R2" s="4" t="s">
        <v>94</v>
      </c>
      <c r="S2" s="25" t="s">
        <v>95</v>
      </c>
      <c r="T2" s="25" t="s">
        <v>96</v>
      </c>
      <c r="U2" s="25" t="s">
        <v>97</v>
      </c>
      <c r="V2" s="25" t="s">
        <v>98</v>
      </c>
      <c r="W2" s="25" t="s">
        <v>265</v>
      </c>
      <c r="X2" s="4" t="s">
        <v>99</v>
      </c>
      <c r="Y2" s="25" t="s">
        <v>100</v>
      </c>
      <c r="Z2" s="25" t="s">
        <v>108</v>
      </c>
      <c r="AA2" s="25" t="s">
        <v>101</v>
      </c>
      <c r="AB2" s="25" t="s">
        <v>263</v>
      </c>
      <c r="AC2" s="4" t="s">
        <v>102</v>
      </c>
      <c r="AD2" s="25" t="s">
        <v>103</v>
      </c>
      <c r="AE2" s="25" t="s">
        <v>105</v>
      </c>
      <c r="AF2" s="25" t="s">
        <v>106</v>
      </c>
      <c r="AG2" s="4" t="s">
        <v>107</v>
      </c>
      <c r="AH2" s="25" t="s">
        <v>268</v>
      </c>
      <c r="AI2" s="4" t="s">
        <v>267</v>
      </c>
    </row>
    <row r="3" spans="1:36">
      <c r="B3" s="26" t="s">
        <v>2</v>
      </c>
      <c r="C3" s="10" t="s">
        <v>5</v>
      </c>
      <c r="D3" s="26" t="s">
        <v>78</v>
      </c>
      <c r="E3" s="10" t="s">
        <v>14</v>
      </c>
      <c r="F3" s="26" t="s">
        <v>8</v>
      </c>
      <c r="G3" s="10" t="s">
        <v>9</v>
      </c>
      <c r="H3" s="26" t="s">
        <v>60</v>
      </c>
      <c r="I3" s="10" t="s">
        <v>485</v>
      </c>
      <c r="J3" s="26" t="s">
        <v>111</v>
      </c>
      <c r="K3" s="10" t="s">
        <v>486</v>
      </c>
      <c r="L3" s="26" t="s">
        <v>19</v>
      </c>
      <c r="M3" s="26" t="s">
        <v>20</v>
      </c>
      <c r="N3" s="26" t="s">
        <v>24</v>
      </c>
      <c r="O3" s="10" t="s">
        <v>495</v>
      </c>
      <c r="P3" s="10" t="s">
        <v>29</v>
      </c>
      <c r="Q3" s="27" t="s">
        <v>49</v>
      </c>
      <c r="R3" s="27" t="s">
        <v>501</v>
      </c>
      <c r="S3" s="26" t="s">
        <v>32</v>
      </c>
      <c r="T3" s="10" t="s">
        <v>503</v>
      </c>
      <c r="U3" s="10" t="s">
        <v>37</v>
      </c>
      <c r="V3" s="26" t="s">
        <v>39</v>
      </c>
      <c r="W3" s="10" t="s">
        <v>57</v>
      </c>
      <c r="X3" s="10" t="s">
        <v>40</v>
      </c>
      <c r="Y3" s="26" t="s">
        <v>41</v>
      </c>
      <c r="Z3" s="10" t="s">
        <v>508</v>
      </c>
      <c r="AA3" s="10" t="s">
        <v>45</v>
      </c>
      <c r="AB3" s="26" t="s">
        <v>46</v>
      </c>
      <c r="AC3" s="10" t="s">
        <v>48</v>
      </c>
      <c r="AD3" s="26" t="s">
        <v>52</v>
      </c>
      <c r="AE3" s="26" t="s">
        <v>65</v>
      </c>
      <c r="AF3" s="10" t="s">
        <v>67</v>
      </c>
      <c r="AG3" s="10" t="s">
        <v>69</v>
      </c>
      <c r="AH3" s="10" t="s">
        <v>70</v>
      </c>
      <c r="AI3" s="10" t="s">
        <v>76</v>
      </c>
    </row>
    <row r="4" spans="1:36">
      <c r="B4" s="26" t="s">
        <v>1</v>
      </c>
      <c r="D4" s="10" t="s">
        <v>7</v>
      </c>
      <c r="E4" s="26" t="s">
        <v>12</v>
      </c>
      <c r="F4" s="10" t="s">
        <v>72</v>
      </c>
      <c r="G4" s="26" t="s">
        <v>483</v>
      </c>
      <c r="H4" s="26" t="s">
        <v>58</v>
      </c>
      <c r="I4" s="26" t="s">
        <v>64</v>
      </c>
      <c r="J4" s="10" t="s">
        <v>77</v>
      </c>
      <c r="K4" s="10" t="s">
        <v>487</v>
      </c>
      <c r="L4" s="26" t="s">
        <v>489</v>
      </c>
      <c r="M4" s="26" t="s">
        <v>491</v>
      </c>
      <c r="N4" s="26" t="s">
        <v>23</v>
      </c>
      <c r="O4" s="26" t="s">
        <v>28</v>
      </c>
      <c r="P4" s="26" t="s">
        <v>30</v>
      </c>
      <c r="Q4" s="26" t="s">
        <v>499</v>
      </c>
      <c r="S4" s="10" t="s">
        <v>33</v>
      </c>
      <c r="T4" s="26" t="s">
        <v>34</v>
      </c>
      <c r="U4" s="26" t="s">
        <v>504</v>
      </c>
      <c r="V4" s="26" t="s">
        <v>38</v>
      </c>
      <c r="W4" s="10" t="s">
        <v>25</v>
      </c>
      <c r="Y4" s="10" t="s">
        <v>506</v>
      </c>
      <c r="Z4" s="26" t="s">
        <v>80</v>
      </c>
      <c r="AA4" s="10" t="s">
        <v>51</v>
      </c>
      <c r="AB4" s="10" t="s">
        <v>47</v>
      </c>
      <c r="AC4" s="26" t="s">
        <v>55</v>
      </c>
      <c r="AD4" s="26" t="s">
        <v>53</v>
      </c>
      <c r="AE4" s="10" t="s">
        <v>66</v>
      </c>
      <c r="AF4" s="26" t="s">
        <v>68</v>
      </c>
      <c r="AH4" s="26" t="s">
        <v>511</v>
      </c>
    </row>
    <row r="5" spans="1:36">
      <c r="B5" s="26" t="s">
        <v>3</v>
      </c>
      <c r="D5" s="10" t="s">
        <v>79</v>
      </c>
      <c r="E5" s="26" t="s">
        <v>13</v>
      </c>
      <c r="F5" s="26" t="s">
        <v>71</v>
      </c>
      <c r="G5" s="10" t="s">
        <v>10</v>
      </c>
      <c r="H5" s="10" t="s">
        <v>61</v>
      </c>
      <c r="I5" s="26" t="s">
        <v>62</v>
      </c>
      <c r="J5" s="26" t="s">
        <v>15</v>
      </c>
      <c r="K5" s="10" t="s">
        <v>488</v>
      </c>
      <c r="L5" s="10" t="s">
        <v>490</v>
      </c>
      <c r="M5" s="26" t="s">
        <v>492</v>
      </c>
      <c r="N5" s="26" t="s">
        <v>25</v>
      </c>
      <c r="O5" s="26" t="s">
        <v>27</v>
      </c>
      <c r="P5" s="10" t="s">
        <v>498</v>
      </c>
      <c r="Q5" s="26" t="s">
        <v>500</v>
      </c>
      <c r="T5" s="26" t="s">
        <v>35</v>
      </c>
      <c r="U5" s="26" t="s">
        <v>505</v>
      </c>
      <c r="Y5" s="10" t="s">
        <v>42</v>
      </c>
      <c r="Z5" s="26" t="s">
        <v>80</v>
      </c>
      <c r="AA5" s="26" t="s">
        <v>43</v>
      </c>
      <c r="AC5" s="10" t="s">
        <v>56</v>
      </c>
      <c r="AD5" s="10" t="s">
        <v>54</v>
      </c>
      <c r="AE5" s="26" t="s">
        <v>509</v>
      </c>
      <c r="AF5" s="10" t="s">
        <v>510</v>
      </c>
      <c r="AG5" s="11"/>
      <c r="AH5" s="26" t="s">
        <v>512</v>
      </c>
    </row>
    <row r="6" spans="1:36">
      <c r="B6" s="10" t="s">
        <v>4</v>
      </c>
      <c r="D6" s="10" t="s">
        <v>6</v>
      </c>
      <c r="F6" s="10" t="s">
        <v>11</v>
      </c>
      <c r="H6" s="10" t="s">
        <v>484</v>
      </c>
      <c r="I6" s="26" t="s">
        <v>63</v>
      </c>
      <c r="J6" s="10" t="s">
        <v>17</v>
      </c>
      <c r="K6" s="10" t="s">
        <v>18</v>
      </c>
      <c r="M6" s="10" t="s">
        <v>21</v>
      </c>
      <c r="N6" s="26" t="s">
        <v>26</v>
      </c>
      <c r="O6" s="26" t="s">
        <v>496</v>
      </c>
      <c r="P6" s="26" t="s">
        <v>497</v>
      </c>
      <c r="Q6" s="26" t="s">
        <v>31</v>
      </c>
      <c r="T6" s="26" t="s">
        <v>502</v>
      </c>
      <c r="U6" s="26" t="s">
        <v>36</v>
      </c>
      <c r="Y6" s="26" t="s">
        <v>507</v>
      </c>
      <c r="Z6" s="10" t="s">
        <v>75</v>
      </c>
      <c r="AA6" s="26" t="s">
        <v>50</v>
      </c>
      <c r="AG6" s="11"/>
      <c r="AH6" s="26" t="s">
        <v>513</v>
      </c>
    </row>
    <row r="7" spans="1:36">
      <c r="H7" s="26" t="s">
        <v>59</v>
      </c>
      <c r="J7" s="26" t="s">
        <v>16</v>
      </c>
      <c r="M7" s="10" t="s">
        <v>73</v>
      </c>
      <c r="N7" s="26" t="s">
        <v>493</v>
      </c>
      <c r="Z7" s="26" t="s">
        <v>74</v>
      </c>
      <c r="AA7" s="26" t="s">
        <v>44</v>
      </c>
      <c r="AH7" s="10" t="s">
        <v>514</v>
      </c>
    </row>
    <row r="8" spans="1:36">
      <c r="B8" s="6"/>
      <c r="N8" s="10" t="s">
        <v>494</v>
      </c>
      <c r="T8" s="5"/>
      <c r="U8" s="10"/>
    </row>
    <row r="9" spans="1:36">
      <c r="B9" s="10"/>
      <c r="N9" s="26" t="s">
        <v>22</v>
      </c>
      <c r="T9" s="5"/>
      <c r="U9" s="10"/>
    </row>
    <row r="11" spans="1:36" s="24" customFormat="1">
      <c r="A11" s="24" t="s">
        <v>365</v>
      </c>
      <c r="B11" s="25" t="s">
        <v>113</v>
      </c>
      <c r="C11" s="25" t="s">
        <v>114</v>
      </c>
      <c r="D11" s="25" t="s">
        <v>115</v>
      </c>
      <c r="E11" s="25" t="s">
        <v>117</v>
      </c>
      <c r="F11" s="25" t="s">
        <v>118</v>
      </c>
      <c r="G11" s="25" t="s">
        <v>112</v>
      </c>
      <c r="H11" s="4" t="s">
        <v>120</v>
      </c>
      <c r="I11" s="25" t="s">
        <v>121</v>
      </c>
      <c r="J11" s="25" t="s">
        <v>122</v>
      </c>
      <c r="K11" s="25" t="s">
        <v>125</v>
      </c>
      <c r="L11" s="25" t="s">
        <v>264</v>
      </c>
      <c r="M11" s="4" t="s">
        <v>479</v>
      </c>
      <c r="N11" s="25" t="s">
        <v>132</v>
      </c>
      <c r="O11" s="25" t="s">
        <v>476</v>
      </c>
      <c r="P11" s="25" t="s">
        <v>139</v>
      </c>
      <c r="Q11" s="25" t="s">
        <v>140</v>
      </c>
      <c r="R11" s="25" t="s">
        <v>142</v>
      </c>
      <c r="S11" s="25" t="s">
        <v>477</v>
      </c>
      <c r="T11" s="25" t="s">
        <v>146</v>
      </c>
      <c r="U11" s="25" t="s">
        <v>478</v>
      </c>
    </row>
    <row r="12" spans="1:36" ht="14.45" customHeight="1">
      <c r="B12" s="26" t="s">
        <v>400</v>
      </c>
      <c r="C12" s="10" t="s">
        <v>397</v>
      </c>
      <c r="D12" s="10" t="s">
        <v>116</v>
      </c>
      <c r="E12" s="10" t="s">
        <v>395</v>
      </c>
      <c r="F12" s="10" t="s">
        <v>392</v>
      </c>
      <c r="G12" s="10" t="s">
        <v>119</v>
      </c>
      <c r="H12" s="10" t="s">
        <v>386</v>
      </c>
      <c r="I12" s="26" t="s">
        <v>382</v>
      </c>
      <c r="J12" s="26" t="s">
        <v>123</v>
      </c>
      <c r="K12" s="10" t="s">
        <v>126</v>
      </c>
      <c r="L12" s="26" t="s">
        <v>377</v>
      </c>
      <c r="M12" s="26" t="s">
        <v>376</v>
      </c>
      <c r="N12" s="10" t="s">
        <v>133</v>
      </c>
      <c r="O12" s="10" t="s">
        <v>137</v>
      </c>
      <c r="P12" s="26" t="s">
        <v>375</v>
      </c>
      <c r="Q12" s="26" t="s">
        <v>141</v>
      </c>
      <c r="R12" s="10" t="s">
        <v>143</v>
      </c>
      <c r="S12" s="26" t="s">
        <v>144</v>
      </c>
      <c r="T12" s="26" t="s">
        <v>147</v>
      </c>
      <c r="U12" s="26" t="s">
        <v>373</v>
      </c>
      <c r="W12" s="26"/>
    </row>
    <row r="13" spans="1:36">
      <c r="B13" s="26" t="s">
        <v>401</v>
      </c>
      <c r="C13" s="26" t="s">
        <v>398</v>
      </c>
      <c r="D13" s="10" t="s">
        <v>367</v>
      </c>
      <c r="E13" s="10" t="s">
        <v>396</v>
      </c>
      <c r="F13" s="10" t="s">
        <v>393</v>
      </c>
      <c r="G13" s="26" t="s">
        <v>387</v>
      </c>
      <c r="I13" s="26" t="s">
        <v>383</v>
      </c>
      <c r="J13" s="26" t="s">
        <v>124</v>
      </c>
      <c r="K13" s="26" t="s">
        <v>378</v>
      </c>
      <c r="L13" s="10" t="s">
        <v>130</v>
      </c>
      <c r="M13" s="10" t="s">
        <v>131</v>
      </c>
      <c r="N13" s="26" t="s">
        <v>134</v>
      </c>
      <c r="O13" s="10" t="s">
        <v>138</v>
      </c>
      <c r="P13" s="26" t="s">
        <v>367</v>
      </c>
      <c r="Q13" s="10" t="s">
        <v>368</v>
      </c>
      <c r="R13" s="10" t="s">
        <v>369</v>
      </c>
      <c r="S13" s="10" t="s">
        <v>145</v>
      </c>
      <c r="T13" s="26" t="s">
        <v>148</v>
      </c>
      <c r="U13" s="26" t="s">
        <v>150</v>
      </c>
      <c r="W13" s="26"/>
    </row>
    <row r="14" spans="1:36" ht="15" customHeight="1">
      <c r="B14" s="26" t="s">
        <v>402</v>
      </c>
      <c r="C14" s="10" t="s">
        <v>399</v>
      </c>
      <c r="F14" s="27" t="s">
        <v>394</v>
      </c>
      <c r="G14" s="26" t="s">
        <v>388</v>
      </c>
      <c r="I14" s="26" t="s">
        <v>384</v>
      </c>
      <c r="J14" s="26" t="s">
        <v>379</v>
      </c>
      <c r="K14" s="10" t="s">
        <v>127</v>
      </c>
      <c r="M14" s="10" t="s">
        <v>374</v>
      </c>
      <c r="N14" s="10" t="s">
        <v>135</v>
      </c>
      <c r="T14" s="26" t="s">
        <v>149</v>
      </c>
      <c r="U14" s="26" t="s">
        <v>151</v>
      </c>
      <c r="W14" s="26"/>
    </row>
    <row r="15" spans="1:36">
      <c r="B15" s="26" t="s">
        <v>403</v>
      </c>
      <c r="G15" s="10" t="s">
        <v>389</v>
      </c>
      <c r="I15" s="10" t="s">
        <v>385</v>
      </c>
      <c r="J15" s="26" t="s">
        <v>380</v>
      </c>
      <c r="K15" s="26" t="s">
        <v>128</v>
      </c>
      <c r="M15" s="26"/>
      <c r="N15" s="10" t="s">
        <v>136</v>
      </c>
      <c r="T15" s="10" t="s">
        <v>370</v>
      </c>
      <c r="U15" s="26" t="s">
        <v>372</v>
      </c>
      <c r="W15" s="26"/>
    </row>
    <row r="16" spans="1:36">
      <c r="B16" s="10" t="s">
        <v>404</v>
      </c>
      <c r="G16" s="10" t="s">
        <v>390</v>
      </c>
      <c r="J16" s="10" t="s">
        <v>381</v>
      </c>
      <c r="K16" s="10" t="s">
        <v>129</v>
      </c>
      <c r="U16" s="10" t="s">
        <v>371</v>
      </c>
    </row>
    <row r="17" spans="1:28">
      <c r="G17" s="10" t="s">
        <v>391</v>
      </c>
    </row>
    <row r="20" spans="1:28" s="24" customFormat="1">
      <c r="A20" s="24" t="s">
        <v>152</v>
      </c>
      <c r="B20" s="4" t="s">
        <v>153</v>
      </c>
      <c r="C20" s="25" t="s">
        <v>155</v>
      </c>
      <c r="D20" s="4" t="s">
        <v>157</v>
      </c>
      <c r="E20" s="4" t="s">
        <v>158</v>
      </c>
      <c r="F20" s="25" t="s">
        <v>160</v>
      </c>
      <c r="G20" s="4" t="s">
        <v>161</v>
      </c>
      <c r="H20" s="25" t="s">
        <v>163</v>
      </c>
      <c r="I20" s="25" t="s">
        <v>480</v>
      </c>
      <c r="J20" s="25" t="s">
        <v>166</v>
      </c>
      <c r="K20" s="25" t="s">
        <v>170</v>
      </c>
      <c r="L20" s="25" t="s">
        <v>172</v>
      </c>
      <c r="M20" s="25" t="s">
        <v>175</v>
      </c>
      <c r="N20" s="4" t="s">
        <v>179</v>
      </c>
      <c r="O20" s="25" t="s">
        <v>180</v>
      </c>
      <c r="P20" s="4"/>
    </row>
    <row r="21" spans="1:28">
      <c r="B21" s="10" t="s">
        <v>154</v>
      </c>
      <c r="C21" s="26" t="s">
        <v>156</v>
      </c>
      <c r="D21" s="10" t="s">
        <v>407</v>
      </c>
      <c r="E21" s="10" t="s">
        <v>159</v>
      </c>
      <c r="F21" s="10" t="s">
        <v>409</v>
      </c>
      <c r="G21" s="10" t="s">
        <v>162</v>
      </c>
      <c r="H21" s="26" t="s">
        <v>164</v>
      </c>
      <c r="I21" s="26" t="s">
        <v>165</v>
      </c>
      <c r="J21" s="10" t="s">
        <v>167</v>
      </c>
      <c r="K21" s="10" t="s">
        <v>171</v>
      </c>
      <c r="L21" s="26" t="s">
        <v>173</v>
      </c>
      <c r="M21" s="26" t="s">
        <v>176</v>
      </c>
      <c r="N21" s="10" t="s">
        <v>178</v>
      </c>
      <c r="O21" s="10" t="s">
        <v>181</v>
      </c>
    </row>
    <row r="22" spans="1:28">
      <c r="B22" s="10" t="s">
        <v>183</v>
      </c>
      <c r="C22" s="26" t="s">
        <v>405</v>
      </c>
      <c r="E22" s="10" t="s">
        <v>408</v>
      </c>
      <c r="F22" s="10" t="s">
        <v>410</v>
      </c>
      <c r="H22" s="10" t="s">
        <v>411</v>
      </c>
      <c r="I22" s="10" t="s">
        <v>412</v>
      </c>
      <c r="J22" s="26" t="s">
        <v>168</v>
      </c>
      <c r="K22" s="10" t="s">
        <v>413</v>
      </c>
      <c r="L22" s="26" t="s">
        <v>414</v>
      </c>
      <c r="M22" s="26" t="s">
        <v>177</v>
      </c>
      <c r="O22" s="10" t="s">
        <v>416</v>
      </c>
    </row>
    <row r="23" spans="1:28">
      <c r="B23" s="10" t="s">
        <v>184</v>
      </c>
      <c r="C23" s="10" t="s">
        <v>406</v>
      </c>
      <c r="E23" s="10" t="s">
        <v>366</v>
      </c>
      <c r="F23" s="26"/>
      <c r="I23" s="10" t="s">
        <v>182</v>
      </c>
      <c r="J23" s="10" t="s">
        <v>169</v>
      </c>
      <c r="K23" s="10" t="s">
        <v>178</v>
      </c>
      <c r="L23" s="10" t="s">
        <v>174</v>
      </c>
      <c r="M23" s="10" t="s">
        <v>415</v>
      </c>
    </row>
    <row r="24" spans="1:28">
      <c r="M24" s="26" t="s">
        <v>185</v>
      </c>
    </row>
    <row r="26" spans="1:28" s="30" customFormat="1" ht="30">
      <c r="A26" s="28" t="s">
        <v>359</v>
      </c>
      <c r="B26" s="29" t="s">
        <v>186</v>
      </c>
      <c r="C26" s="29" t="s">
        <v>188</v>
      </c>
      <c r="D26" s="29" t="s">
        <v>189</v>
      </c>
      <c r="E26" s="29" t="s">
        <v>190</v>
      </c>
      <c r="F26" s="29" t="s">
        <v>192</v>
      </c>
      <c r="G26" s="29" t="s">
        <v>595</v>
      </c>
      <c r="H26" s="29" t="s">
        <v>194</v>
      </c>
      <c r="I26" s="29" t="s">
        <v>196</v>
      </c>
      <c r="J26" s="29" t="s">
        <v>197</v>
      </c>
      <c r="K26" s="29" t="s">
        <v>200</v>
      </c>
      <c r="L26" s="29" t="s">
        <v>201</v>
      </c>
      <c r="M26" s="29" t="s">
        <v>205</v>
      </c>
      <c r="N26" s="29" t="s">
        <v>209</v>
      </c>
      <c r="O26" s="29" t="s">
        <v>212</v>
      </c>
      <c r="P26" s="29" t="s">
        <v>215</v>
      </c>
      <c r="Q26" s="29" t="s">
        <v>216</v>
      </c>
      <c r="R26" s="29" t="s">
        <v>219</v>
      </c>
      <c r="S26" s="29" t="s">
        <v>220</v>
      </c>
      <c r="T26" s="29" t="s">
        <v>360</v>
      </c>
      <c r="U26" s="29" t="s">
        <v>222</v>
      </c>
      <c r="V26" s="29" t="s">
        <v>224</v>
      </c>
      <c r="W26" s="29" t="s">
        <v>225</v>
      </c>
      <c r="X26" s="29" t="s">
        <v>227</v>
      </c>
      <c r="Y26" s="29" t="s">
        <v>229</v>
      </c>
      <c r="Z26" s="29" t="s">
        <v>231</v>
      </c>
      <c r="AA26" s="29" t="s">
        <v>233</v>
      </c>
    </row>
    <row r="27" spans="1:28" ht="30">
      <c r="B27" s="23" t="s">
        <v>452</v>
      </c>
      <c r="C27" s="23" t="s">
        <v>449</v>
      </c>
      <c r="D27" s="23" t="s">
        <v>447</v>
      </c>
      <c r="E27" s="32" t="s">
        <v>445</v>
      </c>
      <c r="F27" s="32" t="s">
        <v>443</v>
      </c>
      <c r="G27" s="32" t="s">
        <v>441</v>
      </c>
      <c r="H27" s="32" t="s">
        <v>195</v>
      </c>
      <c r="I27" s="32" t="s">
        <v>438</v>
      </c>
      <c r="J27" s="32" t="s">
        <v>198</v>
      </c>
      <c r="K27" s="32" t="s">
        <v>436</v>
      </c>
      <c r="L27" s="32" t="s">
        <v>202</v>
      </c>
      <c r="M27" s="32" t="s">
        <v>206</v>
      </c>
      <c r="N27" s="32" t="s">
        <v>210</v>
      </c>
      <c r="O27" s="32" t="s">
        <v>213</v>
      </c>
      <c r="P27" s="32" t="s">
        <v>434</v>
      </c>
      <c r="Q27" s="32" t="s">
        <v>217</v>
      </c>
      <c r="R27" s="32" t="s">
        <v>432</v>
      </c>
      <c r="S27" s="32" t="s">
        <v>429</v>
      </c>
      <c r="T27" s="32" t="s">
        <v>427</v>
      </c>
      <c r="U27" s="32" t="s">
        <v>223</v>
      </c>
      <c r="V27" s="32" t="s">
        <v>425</v>
      </c>
      <c r="W27" s="32" t="s">
        <v>424</v>
      </c>
      <c r="X27" s="32" t="s">
        <v>422</v>
      </c>
      <c r="Y27" s="32" t="s">
        <v>420</v>
      </c>
      <c r="Z27" s="32" t="s">
        <v>232</v>
      </c>
      <c r="AA27" s="31" t="s">
        <v>417</v>
      </c>
    </row>
    <row r="28" spans="1:28">
      <c r="B28" s="31" t="s">
        <v>453</v>
      </c>
      <c r="C28" s="31" t="s">
        <v>450</v>
      </c>
      <c r="D28" s="31" t="s">
        <v>448</v>
      </c>
      <c r="E28" s="31" t="s">
        <v>191</v>
      </c>
      <c r="F28" s="31" t="s">
        <v>444</v>
      </c>
      <c r="G28" s="31" t="s">
        <v>193</v>
      </c>
      <c r="H28" s="31"/>
      <c r="I28" s="31" t="s">
        <v>439</v>
      </c>
      <c r="J28" s="31" t="s">
        <v>199</v>
      </c>
      <c r="K28" s="31"/>
      <c r="L28" s="31" t="s">
        <v>203</v>
      </c>
      <c r="M28" s="31" t="s">
        <v>207</v>
      </c>
      <c r="N28" s="31" t="s">
        <v>211</v>
      </c>
      <c r="O28" s="31" t="s">
        <v>214</v>
      </c>
      <c r="P28" s="31" t="s">
        <v>435</v>
      </c>
      <c r="Q28" s="31" t="s">
        <v>218</v>
      </c>
      <c r="R28" s="31" t="s">
        <v>433</v>
      </c>
      <c r="S28" s="31" t="s">
        <v>430</v>
      </c>
      <c r="T28" s="31" t="s">
        <v>221</v>
      </c>
      <c r="U28" s="31" t="s">
        <v>426</v>
      </c>
      <c r="V28" s="31"/>
      <c r="W28" s="31" t="s">
        <v>226</v>
      </c>
      <c r="X28" s="31" t="s">
        <v>423</v>
      </c>
      <c r="Y28" s="31" t="s">
        <v>230</v>
      </c>
      <c r="Z28" s="31" t="s">
        <v>419</v>
      </c>
      <c r="AA28" s="32" t="s">
        <v>234</v>
      </c>
      <c r="AB28" s="31"/>
    </row>
    <row r="29" spans="1:28">
      <c r="B29" s="31" t="s">
        <v>187</v>
      </c>
      <c r="C29" s="31" t="s">
        <v>451</v>
      </c>
      <c r="D29" s="31"/>
      <c r="E29" s="31" t="s">
        <v>446</v>
      </c>
      <c r="F29" s="31"/>
      <c r="G29" s="31" t="s">
        <v>442</v>
      </c>
      <c r="I29" s="31" t="s">
        <v>440</v>
      </c>
      <c r="J29" s="31" t="s">
        <v>437</v>
      </c>
      <c r="L29" s="31" t="s">
        <v>204</v>
      </c>
      <c r="M29" s="31" t="s">
        <v>208</v>
      </c>
      <c r="N29" s="31"/>
      <c r="O29" s="31"/>
      <c r="P29" s="32" t="s">
        <v>481</v>
      </c>
      <c r="Q29" s="32" t="s">
        <v>417</v>
      </c>
      <c r="R29" s="31"/>
      <c r="S29" s="31" t="s">
        <v>431</v>
      </c>
      <c r="T29" s="31" t="s">
        <v>428</v>
      </c>
      <c r="U29" s="31"/>
      <c r="W29" s="31"/>
      <c r="X29" s="31" t="s">
        <v>228</v>
      </c>
      <c r="Y29" s="31" t="s">
        <v>421</v>
      </c>
      <c r="Z29" s="31"/>
      <c r="AA29" s="23" t="s">
        <v>418</v>
      </c>
      <c r="AB29" s="31"/>
    </row>
    <row r="30" spans="1:28">
      <c r="B30" s="31"/>
      <c r="C30" s="31"/>
      <c r="E30" s="31"/>
      <c r="G30" s="31"/>
      <c r="I30" s="31"/>
      <c r="J30" s="31"/>
      <c r="L30" s="31"/>
      <c r="M30" s="31"/>
      <c r="P30" s="31"/>
      <c r="Q30" s="31"/>
      <c r="S30" s="31"/>
      <c r="T30" s="31"/>
      <c r="X30" s="31"/>
      <c r="Y30" s="31"/>
    </row>
    <row r="33" spans="1:14" s="30" customFormat="1" ht="30">
      <c r="A33" s="28" t="s">
        <v>361</v>
      </c>
      <c r="B33" s="29" t="s">
        <v>235</v>
      </c>
      <c r="C33" s="29" t="s">
        <v>236</v>
      </c>
      <c r="D33" s="29" t="s">
        <v>237</v>
      </c>
      <c r="E33" s="29" t="s">
        <v>239</v>
      </c>
      <c r="F33" s="29" t="s">
        <v>241</v>
      </c>
      <c r="G33" s="29" t="s">
        <v>362</v>
      </c>
      <c r="H33" s="29" t="s">
        <v>244</v>
      </c>
      <c r="I33" s="29" t="s">
        <v>363</v>
      </c>
      <c r="J33" s="29" t="s">
        <v>248</v>
      </c>
      <c r="K33" s="29" t="s">
        <v>253</v>
      </c>
      <c r="L33" s="29" t="s">
        <v>364</v>
      </c>
      <c r="M33" s="29" t="s">
        <v>257</v>
      </c>
      <c r="N33" s="29"/>
    </row>
    <row r="34" spans="1:14">
      <c r="B34" s="23" t="s">
        <v>454</v>
      </c>
      <c r="C34" s="33" t="s">
        <v>455</v>
      </c>
      <c r="D34" s="23" t="s">
        <v>238</v>
      </c>
      <c r="E34" s="33" t="s">
        <v>457</v>
      </c>
      <c r="F34" s="33" t="s">
        <v>459</v>
      </c>
      <c r="G34" s="33" t="s">
        <v>243</v>
      </c>
      <c r="H34" s="33" t="s">
        <v>462</v>
      </c>
      <c r="I34" s="33" t="s">
        <v>463</v>
      </c>
      <c r="J34" s="33" t="s">
        <v>252</v>
      </c>
      <c r="K34" s="33" t="s">
        <v>254</v>
      </c>
      <c r="L34" s="33" t="s">
        <v>467</v>
      </c>
      <c r="M34" s="33" t="s">
        <v>469</v>
      </c>
    </row>
    <row r="35" spans="1:14">
      <c r="B35" s="31"/>
      <c r="C35" s="31"/>
      <c r="D35" s="31" t="s">
        <v>456</v>
      </c>
      <c r="E35" s="31" t="s">
        <v>240</v>
      </c>
      <c r="F35" s="31" t="s">
        <v>242</v>
      </c>
      <c r="G35" s="31" t="s">
        <v>460</v>
      </c>
      <c r="H35" s="31" t="s">
        <v>245</v>
      </c>
      <c r="I35" s="31" t="s">
        <v>246</v>
      </c>
      <c r="J35" s="31" t="s">
        <v>249</v>
      </c>
      <c r="K35" s="31" t="s">
        <v>255</v>
      </c>
      <c r="L35" s="31" t="s">
        <v>256</v>
      </c>
      <c r="M35" s="31" t="s">
        <v>470</v>
      </c>
    </row>
    <row r="36" spans="1:14">
      <c r="D36" s="31"/>
      <c r="E36" s="31" t="s">
        <v>458</v>
      </c>
      <c r="F36" s="31" t="s">
        <v>259</v>
      </c>
      <c r="G36" s="32" t="s">
        <v>461</v>
      </c>
      <c r="H36" s="31"/>
      <c r="I36" s="31" t="s">
        <v>464</v>
      </c>
      <c r="J36" s="31" t="s">
        <v>250</v>
      </c>
      <c r="K36" s="31" t="s">
        <v>466</v>
      </c>
      <c r="L36" s="31" t="s">
        <v>468</v>
      </c>
      <c r="M36" s="31" t="s">
        <v>258</v>
      </c>
    </row>
    <row r="37" spans="1:14">
      <c r="E37" s="31"/>
      <c r="F37" s="31"/>
      <c r="G37" s="31"/>
      <c r="I37" s="31" t="s">
        <v>247</v>
      </c>
      <c r="J37" s="31" t="s">
        <v>465</v>
      </c>
      <c r="K37" s="31"/>
      <c r="L37" s="31"/>
      <c r="M37" s="31" t="s">
        <v>471</v>
      </c>
    </row>
    <row r="38" spans="1:14">
      <c r="G38" s="31"/>
      <c r="I38" s="31"/>
      <c r="J38" s="31" t="s">
        <v>251</v>
      </c>
      <c r="M38" s="31"/>
    </row>
    <row r="39" spans="1:14">
      <c r="J39" s="31"/>
    </row>
  </sheetData>
  <sortState ref="AH4:AH7">
    <sortCondition ref="AH3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2:AF52"/>
  <sheetViews>
    <sheetView workbookViewId="0">
      <pane xSplit="4" ySplit="4" topLeftCell="E39" activePane="bottomRight" state="frozen"/>
      <selection pane="topRight" activeCell="E1" sqref="E1"/>
      <selection pane="bottomLeft" activeCell="A5" sqref="A5"/>
      <selection pane="bottomRight" activeCell="E13" sqref="E13"/>
    </sheetView>
  </sheetViews>
  <sheetFormatPr baseColWidth="10" defaultRowHeight="15"/>
  <cols>
    <col min="1" max="1" width="14.5703125" customWidth="1"/>
    <col min="2" max="2" width="27.5703125" customWidth="1"/>
    <col min="3" max="3" width="39" customWidth="1"/>
    <col min="4" max="4" width="20.85546875" bestFit="1" customWidth="1"/>
    <col min="5" max="5" width="18.42578125" customWidth="1"/>
    <col min="6" max="6" width="29.42578125" customWidth="1"/>
    <col min="7" max="7" width="20" customWidth="1"/>
    <col min="8" max="8" width="11.140625" customWidth="1"/>
    <col min="9" max="9" width="18.85546875" customWidth="1"/>
    <col min="10" max="10" width="14.5703125" customWidth="1"/>
    <col min="11" max="11" width="12.42578125" customWidth="1"/>
    <col min="12" max="15" width="14.140625" customWidth="1"/>
    <col min="16" max="19" width="14.140625" style="41" customWidth="1"/>
    <col min="20" max="23" width="12.5703125" customWidth="1"/>
    <col min="24" max="24" width="14.5703125" bestFit="1" customWidth="1"/>
    <col min="25" max="25" width="17.42578125" bestFit="1" customWidth="1"/>
    <col min="26" max="26" width="18.5703125" customWidth="1"/>
    <col min="27" max="27" width="27" style="41" customWidth="1"/>
    <col min="28" max="28" width="17.140625" customWidth="1"/>
    <col min="29" max="29" width="14.85546875" customWidth="1"/>
  </cols>
  <sheetData>
    <row r="2" spans="2:29" ht="15.75" thickBot="1"/>
    <row r="3" spans="2:29" ht="30.75" thickBot="1">
      <c r="B3" s="128" t="s">
        <v>0</v>
      </c>
      <c r="C3" s="129" t="s">
        <v>260</v>
      </c>
      <c r="D3" s="130" t="s">
        <v>261</v>
      </c>
    </row>
    <row r="4" spans="2:29" s="15" customFormat="1" ht="15.75" thickBot="1">
      <c r="B4" s="64" t="s">
        <v>109</v>
      </c>
      <c r="C4" s="65" t="s">
        <v>262</v>
      </c>
      <c r="D4" s="66" t="s">
        <v>59</v>
      </c>
      <c r="P4" s="42"/>
      <c r="Q4" s="42"/>
      <c r="R4" s="42"/>
      <c r="S4" s="42"/>
      <c r="AA4" s="42"/>
    </row>
    <row r="5" spans="2:29" ht="15.75" thickBot="1">
      <c r="B5" s="123" t="s">
        <v>560</v>
      </c>
      <c r="C5" s="195" t="s">
        <v>658</v>
      </c>
      <c r="D5" s="196"/>
      <c r="E5" s="223" t="s">
        <v>586</v>
      </c>
      <c r="F5" s="224"/>
      <c r="N5" s="41"/>
      <c r="O5" s="41"/>
      <c r="R5"/>
      <c r="S5"/>
      <c r="Y5" s="41"/>
      <c r="AA5"/>
    </row>
    <row r="6" spans="2:29" ht="28.7" customHeight="1" thickBot="1">
      <c r="B6" s="124" t="s">
        <v>594</v>
      </c>
      <c r="C6" s="199">
        <v>44157</v>
      </c>
      <c r="D6" s="196"/>
      <c r="E6" s="127" t="s">
        <v>556</v>
      </c>
      <c r="F6" s="63"/>
      <c r="J6" s="35"/>
      <c r="K6" s="35"/>
      <c r="L6" s="35"/>
      <c r="M6" s="35"/>
      <c r="N6" s="35"/>
      <c r="O6" s="35"/>
      <c r="P6" s="44"/>
      <c r="Q6" s="44"/>
      <c r="R6" s="44"/>
      <c r="S6" s="44"/>
      <c r="T6" s="35"/>
      <c r="U6" s="35"/>
      <c r="V6" s="35"/>
      <c r="W6" s="35"/>
      <c r="X6" s="35"/>
      <c r="Y6" s="35"/>
      <c r="Z6" s="35"/>
      <c r="AA6" s="44"/>
      <c r="AB6" s="35"/>
      <c r="AC6" s="35"/>
    </row>
    <row r="7" spans="2:29" ht="19.5" thickBot="1">
      <c r="B7" s="123" t="s">
        <v>561</v>
      </c>
      <c r="C7" s="199">
        <v>44164</v>
      </c>
      <c r="D7" s="196"/>
      <c r="E7" s="127" t="s">
        <v>557</v>
      </c>
      <c r="F7" s="165"/>
      <c r="J7" s="35"/>
      <c r="K7" s="35"/>
      <c r="L7" s="35"/>
      <c r="M7" s="35"/>
      <c r="N7" s="35"/>
      <c r="O7" s="35"/>
      <c r="P7" s="44"/>
      <c r="Q7" s="44"/>
      <c r="R7" s="44"/>
      <c r="S7" s="44"/>
      <c r="T7" s="35"/>
      <c r="U7" s="35"/>
      <c r="V7" s="35"/>
      <c r="W7" s="35"/>
      <c r="X7" s="35"/>
      <c r="Y7" s="35"/>
      <c r="Z7" s="35"/>
      <c r="AA7" s="44"/>
      <c r="AB7" s="35"/>
      <c r="AC7" s="35"/>
    </row>
    <row r="8" spans="2:29" ht="18" customHeight="1" thickBot="1">
      <c r="B8" s="125" t="s">
        <v>562</v>
      </c>
      <c r="C8" s="200" t="s">
        <v>646</v>
      </c>
      <c r="D8" s="201"/>
      <c r="E8" s="127" t="s">
        <v>558</v>
      </c>
      <c r="F8" s="63"/>
      <c r="J8" s="35"/>
      <c r="K8" s="35"/>
      <c r="L8" s="35"/>
      <c r="M8" s="35"/>
      <c r="N8" s="35"/>
      <c r="O8" s="35"/>
      <c r="P8" s="44"/>
      <c r="Q8" s="44"/>
      <c r="R8" s="44"/>
      <c r="S8" s="44"/>
      <c r="T8" s="35"/>
      <c r="U8" s="35"/>
      <c r="V8" s="35"/>
      <c r="W8" s="35"/>
      <c r="X8" s="35"/>
      <c r="Y8" s="35"/>
      <c r="Z8" s="35"/>
      <c r="AA8" s="44"/>
      <c r="AB8" s="35"/>
      <c r="AC8" s="35"/>
    </row>
    <row r="9" spans="2:29" ht="19.5" thickBot="1">
      <c r="B9" s="123" t="s">
        <v>565</v>
      </c>
      <c r="C9" s="195">
        <v>25</v>
      </c>
      <c r="D9" s="196"/>
      <c r="E9" s="123" t="s">
        <v>559</v>
      </c>
      <c r="F9" s="166"/>
      <c r="J9" s="35"/>
      <c r="K9" s="35"/>
      <c r="L9" s="35"/>
      <c r="M9" s="35"/>
      <c r="N9" s="35"/>
      <c r="O9" s="35"/>
      <c r="P9" s="44"/>
      <c r="Q9" s="44"/>
      <c r="R9" s="44"/>
      <c r="S9" s="44"/>
      <c r="T9" s="35"/>
      <c r="U9" s="35"/>
      <c r="V9" s="35"/>
      <c r="W9" s="35"/>
      <c r="X9" s="35"/>
      <c r="Y9" s="35"/>
      <c r="Z9" s="35"/>
      <c r="AA9" s="44"/>
      <c r="AB9" s="35"/>
      <c r="AC9" s="35"/>
    </row>
    <row r="10" spans="2:29" ht="19.5" thickBot="1">
      <c r="B10" s="125" t="s">
        <v>566</v>
      </c>
      <c r="C10" s="195">
        <v>6</v>
      </c>
      <c r="D10" s="196"/>
      <c r="H10" s="35"/>
      <c r="I10" s="35"/>
      <c r="J10" s="35"/>
      <c r="K10" s="35"/>
      <c r="L10" s="35"/>
      <c r="M10" s="35"/>
      <c r="N10" s="44"/>
      <c r="O10" s="44"/>
      <c r="P10" s="44"/>
      <c r="Q10" s="44"/>
      <c r="R10" s="35"/>
      <c r="S10" s="35"/>
      <c r="T10" s="35"/>
      <c r="U10" s="35"/>
      <c r="V10" s="35"/>
      <c r="W10" s="35"/>
      <c r="X10" s="35"/>
      <c r="Y10" s="44"/>
      <c r="Z10" s="35"/>
      <c r="AA10" s="35"/>
    </row>
    <row r="11" spans="2:29" ht="19.5" thickBot="1">
      <c r="B11" s="123" t="s">
        <v>567</v>
      </c>
      <c r="C11" s="195">
        <v>19</v>
      </c>
      <c r="D11" s="196"/>
      <c r="H11" s="35"/>
      <c r="I11" s="35"/>
      <c r="J11" s="35"/>
      <c r="K11" s="35"/>
      <c r="L11" s="35"/>
      <c r="M11" s="35"/>
      <c r="N11" s="44"/>
      <c r="O11" s="44"/>
      <c r="P11" s="44"/>
      <c r="Q11" s="44"/>
      <c r="R11" s="35"/>
      <c r="S11" s="35"/>
      <c r="T11" s="35"/>
      <c r="U11" s="35"/>
      <c r="V11" s="35"/>
      <c r="W11" s="35"/>
      <c r="X11" s="35"/>
      <c r="Y11" s="44"/>
      <c r="Z11" s="35"/>
      <c r="AA11" s="35"/>
    </row>
    <row r="12" spans="2:29" ht="19.5" thickBot="1">
      <c r="B12" s="125" t="s">
        <v>568</v>
      </c>
      <c r="C12" s="195">
        <v>100</v>
      </c>
      <c r="D12" s="196"/>
      <c r="H12" s="35"/>
      <c r="I12" s="35"/>
      <c r="J12" s="35"/>
      <c r="K12" s="35"/>
      <c r="L12" s="35"/>
      <c r="M12" s="35"/>
      <c r="N12" s="44"/>
      <c r="O12" s="44"/>
      <c r="P12" s="44"/>
      <c r="Q12" s="44"/>
      <c r="R12" s="35"/>
      <c r="S12" s="35"/>
      <c r="T12" s="35"/>
      <c r="U12" s="35"/>
      <c r="V12" s="35"/>
      <c r="W12" s="35"/>
      <c r="X12" s="35"/>
      <c r="Y12" s="44"/>
      <c r="Z12" s="35"/>
      <c r="AA12" s="35"/>
    </row>
    <row r="13" spans="2:29" ht="19.5" thickBot="1">
      <c r="B13" s="123" t="s">
        <v>569</v>
      </c>
      <c r="C13" s="195">
        <v>1000</v>
      </c>
      <c r="D13" s="196"/>
      <c r="H13" s="35"/>
      <c r="I13" s="35"/>
      <c r="J13" s="35"/>
      <c r="K13" s="35"/>
      <c r="L13" s="35"/>
      <c r="M13" s="35"/>
      <c r="N13" s="44"/>
      <c r="O13" s="44"/>
      <c r="P13" s="44"/>
      <c r="Q13" s="44"/>
      <c r="R13" s="35"/>
      <c r="S13" s="35"/>
      <c r="T13" s="35"/>
      <c r="U13" s="35"/>
      <c r="V13" s="35"/>
      <c r="W13" s="35"/>
      <c r="X13" s="35"/>
      <c r="Y13" s="44"/>
      <c r="Z13" s="35"/>
      <c r="AA13" s="35"/>
    </row>
    <row r="14" spans="2:29" ht="19.5" thickBot="1">
      <c r="B14" s="123" t="s">
        <v>645</v>
      </c>
      <c r="C14" s="202">
        <v>0.1</v>
      </c>
      <c r="D14" s="198"/>
      <c r="H14" s="35"/>
      <c r="I14" s="35"/>
      <c r="J14" s="35"/>
      <c r="K14" s="35"/>
      <c r="L14" s="35"/>
      <c r="M14" s="35"/>
      <c r="N14" s="44"/>
      <c r="O14" s="44"/>
      <c r="P14" s="44"/>
      <c r="Q14" s="44"/>
      <c r="R14" s="35"/>
      <c r="S14" s="35"/>
      <c r="T14" s="35"/>
      <c r="U14" s="35"/>
      <c r="V14" s="35"/>
      <c r="W14" s="35"/>
      <c r="X14" s="35"/>
      <c r="Y14" s="44"/>
      <c r="Z14" s="35"/>
      <c r="AA14" s="35"/>
    </row>
    <row r="15" spans="2:29" ht="19.5" thickBot="1">
      <c r="B15" s="125" t="s">
        <v>570</v>
      </c>
      <c r="C15" s="195" t="s">
        <v>659</v>
      </c>
      <c r="D15" s="196"/>
      <c r="J15" s="35"/>
      <c r="K15" s="35"/>
      <c r="L15" s="35"/>
      <c r="M15" s="35"/>
      <c r="N15" s="35"/>
      <c r="O15" s="35"/>
      <c r="P15" s="44"/>
      <c r="Q15" s="44"/>
      <c r="R15" s="44"/>
      <c r="S15" s="44"/>
      <c r="T15" s="35"/>
      <c r="U15" s="35"/>
      <c r="V15" s="35"/>
      <c r="W15" s="35"/>
      <c r="X15" s="35"/>
      <c r="Y15" s="35"/>
      <c r="Z15" s="35"/>
      <c r="AA15" s="44"/>
      <c r="AB15" s="35"/>
      <c r="AC15" s="35"/>
    </row>
    <row r="16" spans="2:29" ht="22.7" customHeight="1" thickBot="1">
      <c r="B16" s="123" t="s">
        <v>571</v>
      </c>
      <c r="C16" s="195" t="s">
        <v>660</v>
      </c>
      <c r="D16" s="196"/>
      <c r="J16" s="35"/>
      <c r="K16" s="35"/>
      <c r="L16" s="35"/>
      <c r="M16" s="35"/>
      <c r="N16" s="35"/>
      <c r="O16" s="35"/>
      <c r="P16" s="44"/>
      <c r="Q16" s="44"/>
      <c r="R16" s="44"/>
      <c r="S16" s="44"/>
      <c r="T16" s="35"/>
      <c r="U16" s="35"/>
      <c r="V16" s="35"/>
      <c r="W16" s="35"/>
      <c r="X16" s="35"/>
      <c r="Y16" s="35"/>
      <c r="Z16" s="35"/>
      <c r="AA16" s="44"/>
      <c r="AB16" s="35"/>
      <c r="AC16" s="35"/>
    </row>
    <row r="17" spans="1:32" ht="22.7" customHeight="1" thickBot="1">
      <c r="B17" s="126" t="s">
        <v>572</v>
      </c>
      <c r="C17" s="197" t="s">
        <v>661</v>
      </c>
      <c r="D17" s="198"/>
    </row>
    <row r="18" spans="1:32" s="18" customFormat="1" ht="22.7" customHeight="1" thickBot="1">
      <c r="B18" s="209" t="s">
        <v>563</v>
      </c>
      <c r="C18" s="210"/>
      <c r="D18" s="115" t="s">
        <v>275</v>
      </c>
      <c r="P18" s="117"/>
      <c r="Q18" s="117"/>
      <c r="R18" s="117"/>
      <c r="S18" s="117"/>
      <c r="AA18" s="117"/>
    </row>
    <row r="19" spans="1:32" s="19" customFormat="1" ht="41.45" customHeight="1" thickBot="1">
      <c r="A19" s="15"/>
      <c r="B19" s="211" t="s">
        <v>662</v>
      </c>
      <c r="C19" s="212"/>
      <c r="D19" s="164" t="s">
        <v>663</v>
      </c>
      <c r="F19"/>
      <c r="G19"/>
      <c r="H19"/>
      <c r="I19"/>
      <c r="J19"/>
      <c r="K19"/>
      <c r="L19"/>
      <c r="M19"/>
      <c r="N19"/>
      <c r="O19"/>
      <c r="P19" s="41"/>
      <c r="Q19" s="41"/>
      <c r="R19" s="41"/>
      <c r="S19" s="41"/>
      <c r="T19"/>
      <c r="U19"/>
      <c r="V19"/>
      <c r="W19"/>
      <c r="X19"/>
      <c r="Y19"/>
      <c r="Z19"/>
      <c r="AA19" s="41"/>
      <c r="AB19"/>
      <c r="AC19"/>
      <c r="AD19"/>
      <c r="AE19"/>
      <c r="AF19"/>
    </row>
    <row r="20" spans="1:32" s="16" customFormat="1" ht="22.7" customHeight="1" thickBot="1">
      <c r="B20" s="209" t="s">
        <v>564</v>
      </c>
      <c r="C20" s="210"/>
      <c r="D20" s="115" t="s">
        <v>275</v>
      </c>
      <c r="P20" s="116"/>
      <c r="Q20" s="116"/>
      <c r="R20" s="116"/>
      <c r="S20" s="116"/>
      <c r="AA20" s="116"/>
    </row>
    <row r="21" spans="1:32" s="18" customFormat="1" ht="39.6" customHeight="1" thickBot="1">
      <c r="A21"/>
      <c r="B21" s="211" t="s">
        <v>647</v>
      </c>
      <c r="C21" s="212"/>
      <c r="D21" s="166" t="s">
        <v>649</v>
      </c>
      <c r="F21"/>
      <c r="G21"/>
      <c r="H21"/>
      <c r="I21"/>
      <c r="J21"/>
      <c r="K21"/>
      <c r="L21"/>
      <c r="M21"/>
      <c r="N21"/>
      <c r="O21"/>
      <c r="P21" s="41"/>
      <c r="Q21" s="41"/>
      <c r="R21" s="41"/>
      <c r="S21" s="41"/>
      <c r="T21"/>
      <c r="U21"/>
      <c r="V21"/>
      <c r="W21"/>
      <c r="X21"/>
      <c r="Y21"/>
      <c r="Z21"/>
      <c r="AA21" s="41"/>
      <c r="AB21"/>
      <c r="AC21"/>
      <c r="AD21"/>
      <c r="AE21"/>
      <c r="AF21"/>
    </row>
    <row r="22" spans="1:32" s="18" customFormat="1" ht="39.6" customHeight="1" thickBot="1">
      <c r="A22"/>
      <c r="B22" s="211" t="s">
        <v>648</v>
      </c>
      <c r="C22" s="212"/>
      <c r="D22" s="167" t="s">
        <v>650</v>
      </c>
      <c r="F22"/>
      <c r="G22"/>
      <c r="H22"/>
      <c r="I22"/>
      <c r="J22"/>
      <c r="K22"/>
      <c r="L22"/>
      <c r="M22"/>
      <c r="N22"/>
      <c r="O22"/>
      <c r="P22" s="41"/>
      <c r="Q22" s="41"/>
      <c r="R22" s="41"/>
      <c r="S22" s="41"/>
      <c r="T22"/>
      <c r="U22"/>
      <c r="V22"/>
      <c r="W22"/>
      <c r="X22"/>
      <c r="Y22"/>
      <c r="Z22"/>
      <c r="AA22" s="41"/>
      <c r="AB22"/>
      <c r="AC22"/>
      <c r="AD22"/>
      <c r="AE22"/>
      <c r="AF22"/>
    </row>
    <row r="23" spans="1:32" s="18" customFormat="1" ht="39.6" customHeight="1" thickBot="1">
      <c r="A23"/>
      <c r="B23" s="213"/>
      <c r="C23" s="214"/>
      <c r="D23" s="168"/>
      <c r="F23"/>
      <c r="G23"/>
      <c r="H23"/>
      <c r="I23"/>
      <c r="J23"/>
      <c r="K23"/>
      <c r="L23"/>
      <c r="M23"/>
      <c r="N23"/>
      <c r="O23"/>
      <c r="P23" s="41"/>
      <c r="Q23" s="41"/>
      <c r="R23" s="41"/>
      <c r="S23" s="41"/>
      <c r="T23"/>
      <c r="U23"/>
      <c r="V23"/>
      <c r="W23"/>
      <c r="X23"/>
      <c r="Y23"/>
      <c r="Z23"/>
      <c r="AA23" s="41"/>
      <c r="AB23"/>
      <c r="AC23"/>
      <c r="AD23"/>
      <c r="AE23"/>
      <c r="AF23"/>
    </row>
    <row r="24" spans="1:32" s="18" customFormat="1" ht="39.6" customHeight="1" thickBot="1">
      <c r="A24"/>
      <c r="C24"/>
      <c r="D24"/>
      <c r="E24"/>
      <c r="F24"/>
      <c r="G24"/>
      <c r="H24"/>
      <c r="I24"/>
      <c r="J24"/>
      <c r="K24"/>
      <c r="L24"/>
      <c r="M24"/>
      <c r="N24"/>
      <c r="O24"/>
      <c r="P24" s="41"/>
      <c r="Q24" s="41"/>
      <c r="R24" s="41"/>
      <c r="S24" s="41"/>
      <c r="T24"/>
      <c r="U24"/>
      <c r="V24"/>
      <c r="W24"/>
      <c r="X24"/>
      <c r="Y24"/>
      <c r="Z24"/>
      <c r="AA24" s="41"/>
      <c r="AB24"/>
      <c r="AC24"/>
      <c r="AD24"/>
      <c r="AE24"/>
      <c r="AF24"/>
    </row>
    <row r="25" spans="1:32" s="18" customFormat="1" ht="29.45" customHeight="1" thickBot="1">
      <c r="A25" s="118" t="s">
        <v>585</v>
      </c>
      <c r="B25" s="119" t="s">
        <v>584</v>
      </c>
      <c r="C25" s="209" t="s">
        <v>575</v>
      </c>
      <c r="D25" s="210"/>
      <c r="E25" s="115" t="s">
        <v>275</v>
      </c>
      <c r="F25"/>
      <c r="G25"/>
      <c r="H25"/>
      <c r="I25"/>
      <c r="J25"/>
      <c r="K25"/>
      <c r="L25"/>
      <c r="M25"/>
      <c r="N25"/>
      <c r="O25"/>
      <c r="P25" s="41"/>
      <c r="Q25" s="41"/>
      <c r="R25" s="41"/>
      <c r="S25" s="41"/>
      <c r="T25"/>
      <c r="U25"/>
      <c r="V25"/>
      <c r="W25"/>
      <c r="X25"/>
      <c r="Y25"/>
      <c r="Z25"/>
      <c r="AA25" s="41"/>
      <c r="AB25"/>
      <c r="AC25"/>
      <c r="AD25"/>
      <c r="AE25"/>
      <c r="AF25"/>
    </row>
    <row r="26" spans="1:32" s="18" customFormat="1" ht="39.6" customHeight="1" thickBot="1">
      <c r="A26" s="203" t="s">
        <v>576</v>
      </c>
      <c r="B26" s="206" t="s">
        <v>651</v>
      </c>
      <c r="C26" s="227" t="s">
        <v>664</v>
      </c>
      <c r="D26" s="222"/>
      <c r="E26" s="167" t="s">
        <v>652</v>
      </c>
      <c r="F26"/>
      <c r="G26"/>
      <c r="H26"/>
      <c r="I26"/>
      <c r="J26"/>
      <c r="K26"/>
      <c r="L26"/>
      <c r="M26"/>
      <c r="N26"/>
      <c r="O26"/>
      <c r="P26" s="41"/>
      <c r="Q26" s="41"/>
      <c r="R26" s="41"/>
      <c r="S26" s="41"/>
      <c r="T26"/>
      <c r="U26"/>
      <c r="V26"/>
      <c r="W26"/>
      <c r="X26"/>
      <c r="Y26"/>
      <c r="Z26"/>
      <c r="AA26" s="41"/>
      <c r="AB26"/>
      <c r="AC26"/>
      <c r="AD26"/>
      <c r="AE26"/>
      <c r="AF26"/>
    </row>
    <row r="27" spans="1:32" s="18" customFormat="1" ht="27" customHeight="1" thickBot="1">
      <c r="A27" s="204"/>
      <c r="B27" s="207"/>
      <c r="C27" s="209" t="s">
        <v>573</v>
      </c>
      <c r="D27" s="210"/>
      <c r="E27" s="115" t="s">
        <v>275</v>
      </c>
      <c r="F27"/>
      <c r="G27"/>
      <c r="H27"/>
      <c r="I27"/>
      <c r="J27"/>
      <c r="K27"/>
      <c r="L27"/>
      <c r="M27"/>
      <c r="N27"/>
      <c r="O27"/>
      <c r="P27" s="41"/>
      <c r="Q27" s="41"/>
      <c r="R27" s="41"/>
      <c r="S27" s="41"/>
      <c r="T27"/>
      <c r="U27"/>
      <c r="V27"/>
      <c r="W27"/>
      <c r="X27"/>
      <c r="Y27"/>
      <c r="Z27"/>
      <c r="AA27" s="41"/>
      <c r="AB27"/>
      <c r="AC27"/>
      <c r="AD27"/>
      <c r="AE27"/>
      <c r="AF27"/>
    </row>
    <row r="28" spans="1:32" s="18" customFormat="1" ht="39.6" customHeight="1" thickBot="1">
      <c r="A28" s="204"/>
      <c r="B28" s="207"/>
      <c r="C28" s="227" t="s">
        <v>665</v>
      </c>
      <c r="D28" s="222"/>
      <c r="E28" s="169" t="s">
        <v>653</v>
      </c>
      <c r="F28"/>
      <c r="G28"/>
      <c r="H28"/>
      <c r="I28"/>
      <c r="J28"/>
      <c r="K28"/>
      <c r="L28"/>
      <c r="M28"/>
      <c r="N28"/>
      <c r="O28"/>
      <c r="P28" s="41"/>
      <c r="Q28" s="41"/>
      <c r="R28" s="41"/>
      <c r="S28" s="41"/>
      <c r="T28"/>
      <c r="U28"/>
      <c r="V28"/>
      <c r="W28"/>
      <c r="X28"/>
      <c r="Y28"/>
      <c r="Z28"/>
      <c r="AA28" s="41"/>
      <c r="AB28"/>
      <c r="AC28"/>
      <c r="AD28"/>
      <c r="AE28"/>
      <c r="AF28"/>
    </row>
    <row r="29" spans="1:32" s="18" customFormat="1" ht="30" customHeight="1" thickBot="1">
      <c r="A29" s="204"/>
      <c r="B29" s="207"/>
      <c r="C29" s="209" t="s">
        <v>574</v>
      </c>
      <c r="D29" s="210"/>
      <c r="E29" s="115" t="s">
        <v>275</v>
      </c>
      <c r="F29"/>
      <c r="G29"/>
      <c r="H29"/>
      <c r="I29"/>
      <c r="J29"/>
      <c r="K29"/>
      <c r="L29"/>
      <c r="M29"/>
      <c r="N29"/>
      <c r="O29"/>
      <c r="P29" s="41"/>
      <c r="Q29" s="41"/>
      <c r="R29" s="41"/>
      <c r="S29" s="41"/>
      <c r="T29"/>
      <c r="U29"/>
      <c r="V29"/>
      <c r="W29"/>
      <c r="X29"/>
      <c r="Y29"/>
      <c r="Z29"/>
      <c r="AA29" s="41"/>
      <c r="AB29"/>
      <c r="AC29"/>
      <c r="AD29"/>
      <c r="AE29"/>
      <c r="AF29"/>
    </row>
    <row r="30" spans="1:32" s="18" customFormat="1" ht="39.6" customHeight="1" thickBot="1">
      <c r="A30" s="205"/>
      <c r="B30" s="208"/>
      <c r="C30" s="220" t="s">
        <v>666</v>
      </c>
      <c r="D30" s="221"/>
      <c r="E30" s="170" t="s">
        <v>654</v>
      </c>
      <c r="F30"/>
      <c r="G30"/>
      <c r="H30"/>
      <c r="I30"/>
      <c r="J30"/>
      <c r="K30"/>
      <c r="L30"/>
      <c r="M30"/>
      <c r="N30"/>
      <c r="O30"/>
      <c r="P30" s="41"/>
      <c r="Q30" s="41"/>
      <c r="R30" s="41"/>
      <c r="S30" s="41"/>
      <c r="T30"/>
      <c r="U30"/>
      <c r="V30"/>
      <c r="W30"/>
      <c r="X30"/>
      <c r="Y30"/>
      <c r="Z30"/>
      <c r="AA30" s="41"/>
      <c r="AB30"/>
      <c r="AC30"/>
      <c r="AD30"/>
      <c r="AE30"/>
      <c r="AF30"/>
    </row>
    <row r="31" spans="1:32" s="18" customFormat="1" ht="27" customHeight="1" thickBot="1">
      <c r="A31" s="218" t="s">
        <v>577</v>
      </c>
      <c r="B31" s="215"/>
      <c r="C31" s="209" t="s">
        <v>582</v>
      </c>
      <c r="D31" s="210"/>
      <c r="E31" s="115" t="s">
        <v>275</v>
      </c>
      <c r="F31"/>
      <c r="G31"/>
      <c r="H31"/>
      <c r="I31"/>
      <c r="J31"/>
      <c r="K31"/>
      <c r="L31"/>
      <c r="M31"/>
      <c r="N31"/>
      <c r="O31"/>
      <c r="P31" s="41"/>
      <c r="Q31" s="41"/>
      <c r="R31" s="41"/>
      <c r="S31" s="41"/>
      <c r="T31"/>
      <c r="U31"/>
      <c r="V31"/>
      <c r="W31"/>
      <c r="X31"/>
      <c r="Y31"/>
      <c r="Z31"/>
      <c r="AA31" s="41"/>
      <c r="AB31"/>
      <c r="AC31"/>
      <c r="AD31"/>
      <c r="AE31"/>
      <c r="AF31"/>
    </row>
    <row r="32" spans="1:32" s="18" customFormat="1" ht="39.6" customHeight="1" thickBot="1">
      <c r="A32" s="219"/>
      <c r="B32" s="216"/>
      <c r="C32" s="222" t="s">
        <v>667</v>
      </c>
      <c r="D32" s="222"/>
      <c r="E32" s="169"/>
      <c r="F32"/>
      <c r="G32"/>
      <c r="H32"/>
      <c r="I32"/>
      <c r="J32"/>
      <c r="K32"/>
      <c r="L32"/>
      <c r="M32"/>
      <c r="N32"/>
      <c r="O32"/>
      <c r="P32" s="41"/>
      <c r="Q32" s="41"/>
      <c r="R32" s="41"/>
      <c r="S32" s="41"/>
      <c r="T32"/>
      <c r="U32"/>
      <c r="V32"/>
      <c r="W32"/>
      <c r="X32"/>
      <c r="Y32"/>
      <c r="Z32"/>
      <c r="AA32" s="41"/>
      <c r="AB32"/>
      <c r="AC32"/>
      <c r="AD32"/>
      <c r="AE32"/>
      <c r="AF32"/>
    </row>
    <row r="33" spans="1:32" s="18" customFormat="1" ht="27.6" customHeight="1" thickBot="1">
      <c r="A33" s="219"/>
      <c r="B33" s="216"/>
      <c r="C33" s="210" t="s">
        <v>581</v>
      </c>
      <c r="D33" s="210"/>
      <c r="E33" s="120" t="s">
        <v>275</v>
      </c>
      <c r="F33"/>
      <c r="G33"/>
      <c r="H33"/>
      <c r="I33"/>
      <c r="J33"/>
      <c r="K33"/>
      <c r="L33"/>
      <c r="M33"/>
      <c r="N33"/>
      <c r="O33"/>
      <c r="P33" s="41"/>
      <c r="Q33" s="41"/>
      <c r="R33" s="41"/>
      <c r="S33" s="41"/>
      <c r="T33"/>
      <c r="U33"/>
      <c r="V33"/>
      <c r="W33"/>
      <c r="X33"/>
      <c r="Y33"/>
      <c r="Z33"/>
      <c r="AA33" s="41"/>
      <c r="AB33"/>
      <c r="AC33"/>
      <c r="AD33"/>
      <c r="AE33"/>
      <c r="AF33"/>
    </row>
    <row r="34" spans="1:32" s="18" customFormat="1" ht="39.6" customHeight="1" thickBot="1">
      <c r="A34" s="219"/>
      <c r="B34" s="216"/>
      <c r="C34" s="222" t="s">
        <v>668</v>
      </c>
      <c r="D34" s="222"/>
      <c r="E34" s="169" t="s">
        <v>655</v>
      </c>
      <c r="F34"/>
      <c r="G34"/>
      <c r="H34"/>
      <c r="I34"/>
      <c r="J34"/>
      <c r="K34"/>
      <c r="L34"/>
      <c r="M34"/>
      <c r="N34"/>
      <c r="O34"/>
      <c r="P34" s="41"/>
      <c r="Q34" s="41"/>
      <c r="R34" s="41"/>
      <c r="S34" s="41"/>
      <c r="T34"/>
      <c r="U34"/>
      <c r="V34"/>
      <c r="W34"/>
      <c r="X34"/>
      <c r="Y34"/>
      <c r="Z34"/>
      <c r="AA34" s="41"/>
      <c r="AB34"/>
      <c r="AC34"/>
      <c r="AD34"/>
      <c r="AE34"/>
      <c r="AF34"/>
    </row>
    <row r="35" spans="1:32" s="18" customFormat="1" ht="30" customHeight="1" thickBot="1">
      <c r="A35" s="219"/>
      <c r="B35" s="216"/>
      <c r="C35" s="210" t="s">
        <v>580</v>
      </c>
      <c r="D35" s="210"/>
      <c r="E35" s="121" t="s">
        <v>275</v>
      </c>
      <c r="F35"/>
      <c r="G35"/>
      <c r="H35"/>
      <c r="I35"/>
      <c r="J35"/>
      <c r="K35"/>
      <c r="L35"/>
      <c r="M35"/>
      <c r="N35"/>
      <c r="O35"/>
      <c r="P35" s="41"/>
      <c r="Q35" s="41"/>
      <c r="R35" s="41"/>
      <c r="S35" s="41"/>
      <c r="T35"/>
      <c r="U35"/>
      <c r="V35"/>
      <c r="W35"/>
      <c r="X35"/>
      <c r="Y35"/>
      <c r="Z35"/>
      <c r="AA35" s="41"/>
      <c r="AB35"/>
      <c r="AC35"/>
      <c r="AD35"/>
      <c r="AE35"/>
      <c r="AF35"/>
    </row>
    <row r="36" spans="1:32" s="18" customFormat="1" ht="39.6" customHeight="1" thickBot="1">
      <c r="A36" s="219"/>
      <c r="B36" s="216"/>
      <c r="C36" s="222" t="s">
        <v>669</v>
      </c>
      <c r="D36" s="222"/>
      <c r="E36" s="171" t="s">
        <v>656</v>
      </c>
      <c r="F36"/>
      <c r="G36"/>
      <c r="H36"/>
      <c r="I36"/>
      <c r="J36"/>
      <c r="K36"/>
      <c r="L36"/>
      <c r="M36"/>
      <c r="N36"/>
      <c r="O36"/>
      <c r="P36" s="41"/>
      <c r="Q36" s="41"/>
      <c r="R36" s="41"/>
      <c r="S36" s="41"/>
      <c r="T36"/>
      <c r="U36"/>
      <c r="V36"/>
      <c r="W36"/>
      <c r="X36"/>
      <c r="Y36"/>
      <c r="Z36"/>
      <c r="AA36" s="41"/>
      <c r="AB36"/>
      <c r="AC36"/>
      <c r="AD36"/>
      <c r="AE36"/>
      <c r="AF36"/>
    </row>
    <row r="37" spans="1:32" s="18" customFormat="1" ht="30" customHeight="1" thickBot="1">
      <c r="A37" s="219"/>
      <c r="B37" s="216"/>
      <c r="C37" s="210" t="s">
        <v>579</v>
      </c>
      <c r="D37" s="210"/>
      <c r="E37" s="121" t="s">
        <v>275</v>
      </c>
      <c r="F37"/>
      <c r="G37"/>
      <c r="H37"/>
      <c r="I37"/>
      <c r="J37"/>
      <c r="K37"/>
      <c r="L37"/>
      <c r="M37"/>
      <c r="N37"/>
      <c r="O37"/>
      <c r="P37" s="41"/>
      <c r="Q37" s="41"/>
      <c r="R37" s="41"/>
      <c r="S37" s="41"/>
      <c r="T37"/>
      <c r="U37"/>
      <c r="V37"/>
      <c r="W37"/>
      <c r="X37"/>
      <c r="Y37"/>
      <c r="Z37"/>
      <c r="AA37" s="41"/>
      <c r="AB37"/>
      <c r="AC37"/>
      <c r="AD37"/>
      <c r="AE37"/>
      <c r="AF37"/>
    </row>
    <row r="38" spans="1:32" s="18" customFormat="1" ht="39.6" customHeight="1" thickBot="1">
      <c r="A38" s="219"/>
      <c r="B38" s="216"/>
      <c r="C38" s="222" t="s">
        <v>670</v>
      </c>
      <c r="D38" s="222"/>
      <c r="E38" s="171"/>
      <c r="F38"/>
      <c r="G38"/>
      <c r="H38"/>
      <c r="I38"/>
      <c r="J38"/>
      <c r="K38"/>
      <c r="L38"/>
      <c r="M38"/>
      <c r="N38"/>
      <c r="O38"/>
      <c r="P38" s="41"/>
      <c r="Q38" s="41"/>
      <c r="R38" s="41"/>
      <c r="S38" s="41"/>
      <c r="T38"/>
      <c r="U38"/>
      <c r="V38"/>
      <c r="W38"/>
      <c r="X38"/>
      <c r="Y38"/>
      <c r="Z38"/>
      <c r="AA38" s="41"/>
      <c r="AB38"/>
      <c r="AC38"/>
      <c r="AD38"/>
      <c r="AE38"/>
      <c r="AF38"/>
    </row>
    <row r="39" spans="1:32" s="18" customFormat="1" ht="27" customHeight="1" thickBot="1">
      <c r="A39" s="219"/>
      <c r="B39" s="216"/>
      <c r="C39" s="225" t="s">
        <v>583</v>
      </c>
      <c r="D39" s="226"/>
      <c r="E39" s="122" t="s">
        <v>275</v>
      </c>
      <c r="F39"/>
      <c r="G39"/>
      <c r="H39"/>
      <c r="I39"/>
      <c r="J39"/>
      <c r="K39"/>
      <c r="L39"/>
      <c r="M39"/>
      <c r="N39"/>
      <c r="O39"/>
      <c r="P39" s="41"/>
      <c r="Q39" s="41"/>
      <c r="R39" s="41"/>
      <c r="S39" s="41"/>
      <c r="T39"/>
      <c r="U39"/>
      <c r="V39"/>
      <c r="W39"/>
      <c r="X39"/>
      <c r="Y39"/>
      <c r="Z39"/>
      <c r="AA39" s="41"/>
      <c r="AB39"/>
      <c r="AC39"/>
      <c r="AD39"/>
      <c r="AE39"/>
      <c r="AF39"/>
    </row>
    <row r="40" spans="1:32" s="18" customFormat="1" ht="39.6" customHeight="1" thickBot="1">
      <c r="A40" s="219"/>
      <c r="B40" s="217"/>
      <c r="C40" s="220" t="s">
        <v>671</v>
      </c>
      <c r="D40" s="221"/>
      <c r="E40" s="171"/>
      <c r="F40"/>
      <c r="G40"/>
      <c r="H40"/>
      <c r="I40"/>
      <c r="J40"/>
      <c r="K40"/>
      <c r="L40"/>
      <c r="M40"/>
      <c r="N40"/>
      <c r="O40"/>
      <c r="P40" s="41"/>
      <c r="Q40" s="41"/>
      <c r="R40" s="41"/>
      <c r="S40" s="41"/>
      <c r="T40"/>
      <c r="U40"/>
      <c r="V40"/>
      <c r="W40"/>
      <c r="X40"/>
      <c r="Y40"/>
      <c r="Z40"/>
      <c r="AA40" s="41"/>
      <c r="AB40"/>
      <c r="AC40"/>
      <c r="AD40"/>
      <c r="AE40"/>
      <c r="AF40"/>
    </row>
    <row r="41" spans="1:32" s="18" customFormat="1" ht="27.6" customHeight="1" thickBot="1">
      <c r="A41" s="228" t="s">
        <v>578</v>
      </c>
      <c r="B41" s="231"/>
      <c r="C41" s="225" t="s">
        <v>553</v>
      </c>
      <c r="D41" s="226"/>
      <c r="E41" s="122" t="s">
        <v>275</v>
      </c>
      <c r="F41"/>
      <c r="G41"/>
      <c r="H41"/>
      <c r="I41"/>
      <c r="J41"/>
      <c r="K41"/>
      <c r="L41"/>
      <c r="M41"/>
      <c r="N41"/>
      <c r="O41"/>
      <c r="P41" s="41"/>
      <c r="Q41" s="41"/>
      <c r="R41" s="41"/>
      <c r="S41" s="41"/>
      <c r="T41"/>
      <c r="U41"/>
      <c r="V41"/>
      <c r="W41"/>
      <c r="X41"/>
      <c r="Y41"/>
      <c r="Z41"/>
      <c r="AA41" s="41"/>
      <c r="AB41"/>
      <c r="AC41"/>
      <c r="AD41"/>
      <c r="AE41"/>
      <c r="AF41"/>
    </row>
    <row r="42" spans="1:32" s="18" customFormat="1" ht="39.6" customHeight="1" thickBot="1">
      <c r="A42" s="229"/>
      <c r="B42" s="232"/>
      <c r="C42" s="220" t="s">
        <v>672</v>
      </c>
      <c r="D42" s="221"/>
      <c r="E42" s="172" t="s">
        <v>675</v>
      </c>
      <c r="F42"/>
      <c r="G42"/>
      <c r="H42"/>
      <c r="I42"/>
      <c r="J42"/>
      <c r="K42"/>
      <c r="L42"/>
      <c r="M42"/>
      <c r="N42"/>
      <c r="O42"/>
      <c r="P42" s="41"/>
      <c r="Q42" s="41"/>
      <c r="R42" s="41"/>
      <c r="S42" s="41"/>
      <c r="T42"/>
      <c r="U42"/>
      <c r="V42"/>
      <c r="W42"/>
      <c r="X42"/>
      <c r="Y42"/>
      <c r="Z42"/>
      <c r="AA42" s="41"/>
      <c r="AB42"/>
      <c r="AC42"/>
      <c r="AD42"/>
      <c r="AE42"/>
      <c r="AF42"/>
    </row>
    <row r="43" spans="1:32" s="18" customFormat="1" ht="28.7" customHeight="1" thickBot="1">
      <c r="A43" s="229"/>
      <c r="B43" s="232"/>
      <c r="C43" s="225" t="s">
        <v>554</v>
      </c>
      <c r="D43" s="226"/>
      <c r="E43" s="122" t="s">
        <v>275</v>
      </c>
      <c r="F43"/>
      <c r="G43"/>
      <c r="H43"/>
      <c r="I43"/>
      <c r="J43"/>
      <c r="K43"/>
      <c r="L43"/>
      <c r="M43"/>
      <c r="N43"/>
      <c r="O43"/>
      <c r="P43" s="41"/>
      <c r="Q43" s="41"/>
      <c r="R43" s="41"/>
      <c r="S43" s="41"/>
      <c r="T43"/>
      <c r="U43"/>
      <c r="V43"/>
      <c r="W43"/>
      <c r="X43"/>
      <c r="Y43"/>
      <c r="Z43"/>
      <c r="AA43" s="41"/>
      <c r="AB43"/>
      <c r="AC43"/>
      <c r="AD43"/>
      <c r="AE43"/>
      <c r="AF43"/>
    </row>
    <row r="44" spans="1:32" ht="40.700000000000003" customHeight="1" thickBot="1">
      <c r="A44" s="229"/>
      <c r="B44" s="232"/>
      <c r="C44" s="220" t="s">
        <v>673</v>
      </c>
      <c r="D44" s="221"/>
      <c r="E44" s="172" t="s">
        <v>676</v>
      </c>
    </row>
    <row r="45" spans="1:32" ht="31.7" customHeight="1" thickBot="1">
      <c r="A45" s="229"/>
      <c r="B45" s="232"/>
      <c r="C45" s="225" t="s">
        <v>555</v>
      </c>
      <c r="D45" s="226"/>
      <c r="E45" s="122" t="s">
        <v>275</v>
      </c>
    </row>
    <row r="46" spans="1:32" ht="40.700000000000003" customHeight="1" thickBot="1">
      <c r="A46" s="230"/>
      <c r="B46" s="233"/>
      <c r="C46" s="220"/>
      <c r="D46" s="221"/>
      <c r="E46" s="172"/>
    </row>
    <row r="47" spans="1:32" ht="33.6" customHeight="1" thickBot="1">
      <c r="A47" s="228" t="s">
        <v>587</v>
      </c>
      <c r="B47" s="231"/>
      <c r="C47" s="225" t="s">
        <v>553</v>
      </c>
      <c r="D47" s="226"/>
      <c r="E47" s="122" t="s">
        <v>275</v>
      </c>
    </row>
    <row r="48" spans="1:32" ht="40.700000000000003" customHeight="1" thickBot="1">
      <c r="A48" s="229"/>
      <c r="B48" s="232"/>
      <c r="C48" s="220" t="s">
        <v>664</v>
      </c>
      <c r="D48" s="221"/>
      <c r="E48" s="172" t="s">
        <v>677</v>
      </c>
    </row>
    <row r="49" spans="1:5" ht="31.35" customHeight="1" thickBot="1">
      <c r="A49" s="229"/>
      <c r="B49" s="232"/>
      <c r="C49" s="225" t="s">
        <v>554</v>
      </c>
      <c r="D49" s="226"/>
      <c r="E49" s="122" t="s">
        <v>275</v>
      </c>
    </row>
    <row r="50" spans="1:5" ht="40.700000000000003" customHeight="1" thickBot="1">
      <c r="A50" s="229"/>
      <c r="B50" s="232"/>
      <c r="C50" s="220" t="s">
        <v>665</v>
      </c>
      <c r="D50" s="221"/>
      <c r="E50" s="172" t="s">
        <v>678</v>
      </c>
    </row>
    <row r="51" spans="1:5" ht="30.6" customHeight="1" thickBot="1">
      <c r="A51" s="229"/>
      <c r="B51" s="232"/>
      <c r="C51" s="225" t="s">
        <v>555</v>
      </c>
      <c r="D51" s="226"/>
      <c r="E51" s="122" t="s">
        <v>275</v>
      </c>
    </row>
    <row r="52" spans="1:5" ht="40.700000000000003" customHeight="1" thickBot="1">
      <c r="A52" s="230"/>
      <c r="B52" s="233"/>
      <c r="C52" s="220" t="s">
        <v>674</v>
      </c>
      <c r="D52" s="221"/>
      <c r="E52" s="171" t="s">
        <v>679</v>
      </c>
    </row>
  </sheetData>
  <sheetProtection algorithmName="SHA-512" hashValue="ajYgbvSkUOU0wp5xFJJLcELl+tEA0I+gMwkXFtKj5IUmgiLSt10lKaXMZ7UtfdGYtHAJxLeXRYBhxbS2N/wgpw==" saltValue="emAQSbXnIHr6aqXDgxTyEw==" spinCount="100000" sheet="1" objects="1" scenarios="1"/>
  <mergeCells count="56">
    <mergeCell ref="C52:D52"/>
    <mergeCell ref="A41:A46"/>
    <mergeCell ref="B41:B46"/>
    <mergeCell ref="A47:A52"/>
    <mergeCell ref="B47:B52"/>
    <mergeCell ref="C46:D46"/>
    <mergeCell ref="C47:D47"/>
    <mergeCell ref="C48:D48"/>
    <mergeCell ref="C49:D49"/>
    <mergeCell ref="C50:D50"/>
    <mergeCell ref="C51:D51"/>
    <mergeCell ref="C45:D45"/>
    <mergeCell ref="E5:F5"/>
    <mergeCell ref="C41:D41"/>
    <mergeCell ref="C42:D42"/>
    <mergeCell ref="C43:D43"/>
    <mergeCell ref="C44:D44"/>
    <mergeCell ref="C37:D37"/>
    <mergeCell ref="C38:D38"/>
    <mergeCell ref="C39:D39"/>
    <mergeCell ref="C25:D25"/>
    <mergeCell ref="C26:D26"/>
    <mergeCell ref="C27:D27"/>
    <mergeCell ref="C28:D28"/>
    <mergeCell ref="C29:D29"/>
    <mergeCell ref="C30:D30"/>
    <mergeCell ref="C11:D11"/>
    <mergeCell ref="C12:D12"/>
    <mergeCell ref="B31:B40"/>
    <mergeCell ref="A31:A40"/>
    <mergeCell ref="C40:D40"/>
    <mergeCell ref="C31:D31"/>
    <mergeCell ref="C32:D32"/>
    <mergeCell ref="C33:D33"/>
    <mergeCell ref="C34:D34"/>
    <mergeCell ref="C35:D35"/>
    <mergeCell ref="C36:D36"/>
    <mergeCell ref="A26:A30"/>
    <mergeCell ref="B26:B30"/>
    <mergeCell ref="B18:C18"/>
    <mergeCell ref="B19:C19"/>
    <mergeCell ref="B20:C20"/>
    <mergeCell ref="B21:C21"/>
    <mergeCell ref="B22:C22"/>
    <mergeCell ref="B23:C23"/>
    <mergeCell ref="C13:D13"/>
    <mergeCell ref="C15:D15"/>
    <mergeCell ref="C16:D16"/>
    <mergeCell ref="C17:D17"/>
    <mergeCell ref="C5:D5"/>
    <mergeCell ref="C6:D6"/>
    <mergeCell ref="C7:D7"/>
    <mergeCell ref="C8:D8"/>
    <mergeCell ref="C9:D9"/>
    <mergeCell ref="C10:D10"/>
    <mergeCell ref="C14:D14"/>
  </mergeCells>
  <dataValidations count="3">
    <dataValidation type="list" allowBlank="1" showInputMessage="1" showErrorMessage="1" sqref="B4">
      <formula1>LISTESOUSPREFECTURES</formula1>
    </dataValidation>
    <dataValidation type="list" allowBlank="1" showInputMessage="1" showErrorMessage="1" sqref="D4">
      <formula1>INDIRECT($C$4)</formula1>
    </dataValidation>
    <dataValidation type="list" allowBlank="1" showInputMessage="1" showErrorMessage="1" sqref="C4">
      <formula1>INDIRECT($B$4)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I106"/>
  <sheetViews>
    <sheetView tabSelected="1" topLeftCell="N34" workbookViewId="0">
      <selection activeCell="N40" sqref="A40:XFD40"/>
    </sheetView>
  </sheetViews>
  <sheetFormatPr baseColWidth="10" defaultRowHeight="15"/>
  <cols>
    <col min="1" max="1" width="39.5703125" customWidth="1"/>
    <col min="2" max="2" width="19" customWidth="1"/>
    <col min="3" max="3" width="6.7109375" style="52" customWidth="1"/>
    <col min="7" max="7" width="9.5703125" style="52" customWidth="1"/>
    <col min="20" max="20" width="10.140625" customWidth="1"/>
    <col min="21" max="21" width="12.85546875" customWidth="1"/>
    <col min="28" max="28" width="13.42578125" customWidth="1"/>
    <col min="30" max="30" width="13.85546875" customWidth="1"/>
  </cols>
  <sheetData>
    <row r="1" spans="1:35" ht="23.25">
      <c r="D1" s="234" t="s">
        <v>597</v>
      </c>
      <c r="E1" s="234"/>
      <c r="F1" s="235"/>
      <c r="G1" s="51"/>
      <c r="H1" s="238" t="s">
        <v>601</v>
      </c>
      <c r="I1" s="239"/>
      <c r="J1" s="239"/>
      <c r="K1" s="239"/>
      <c r="L1" s="239"/>
      <c r="M1" s="239"/>
      <c r="N1" s="239"/>
      <c r="O1" s="240"/>
      <c r="P1" s="52"/>
      <c r="Q1" s="257" t="s">
        <v>600</v>
      </c>
      <c r="R1" s="258"/>
      <c r="S1" s="258"/>
      <c r="T1" s="259"/>
      <c r="U1" s="266" t="s">
        <v>599</v>
      </c>
      <c r="V1" s="267"/>
      <c r="W1" s="101"/>
      <c r="X1" s="272" t="s">
        <v>598</v>
      </c>
      <c r="Y1" s="273"/>
      <c r="Z1" s="273"/>
      <c r="AA1" s="273"/>
      <c r="AB1" s="274"/>
      <c r="AC1" s="101"/>
      <c r="AD1" s="247" t="s">
        <v>596</v>
      </c>
      <c r="AE1" s="248"/>
      <c r="AF1" s="248"/>
      <c r="AG1" s="249"/>
      <c r="AH1" s="52"/>
      <c r="AI1" s="52"/>
    </row>
    <row r="2" spans="1:35" ht="23.25">
      <c r="D2" s="234"/>
      <c r="E2" s="234"/>
      <c r="F2" s="235"/>
      <c r="G2" s="51"/>
      <c r="H2" s="241"/>
      <c r="I2" s="242"/>
      <c r="J2" s="242"/>
      <c r="K2" s="242"/>
      <c r="L2" s="242"/>
      <c r="M2" s="242"/>
      <c r="N2" s="242"/>
      <c r="O2" s="243"/>
      <c r="P2" s="52"/>
      <c r="Q2" s="260"/>
      <c r="R2" s="261"/>
      <c r="S2" s="261"/>
      <c r="T2" s="262"/>
      <c r="U2" s="268"/>
      <c r="V2" s="269"/>
      <c r="W2" s="101"/>
      <c r="X2" s="275"/>
      <c r="Y2" s="276"/>
      <c r="Z2" s="276"/>
      <c r="AA2" s="276"/>
      <c r="AB2" s="277"/>
      <c r="AC2" s="101"/>
      <c r="AD2" s="250"/>
      <c r="AE2" s="251"/>
      <c r="AF2" s="251"/>
      <c r="AG2" s="252"/>
      <c r="AH2" s="52"/>
      <c r="AI2" s="52"/>
    </row>
    <row r="3" spans="1:35" ht="23.1" customHeight="1" thickBot="1">
      <c r="D3" s="236"/>
      <c r="E3" s="236"/>
      <c r="F3" s="237"/>
      <c r="G3" s="51"/>
      <c r="H3" s="244"/>
      <c r="I3" s="245"/>
      <c r="J3" s="245"/>
      <c r="K3" s="245"/>
      <c r="L3" s="245"/>
      <c r="M3" s="245"/>
      <c r="N3" s="245"/>
      <c r="O3" s="246"/>
      <c r="P3" s="52"/>
      <c r="Q3" s="263"/>
      <c r="R3" s="264"/>
      <c r="S3" s="264"/>
      <c r="T3" s="265"/>
      <c r="U3" s="270"/>
      <c r="V3" s="271"/>
      <c r="W3" s="101"/>
      <c r="X3" s="278"/>
      <c r="Y3" s="279"/>
      <c r="Z3" s="279"/>
      <c r="AA3" s="279"/>
      <c r="AB3" s="280"/>
      <c r="AC3" s="101"/>
      <c r="AD3" s="253"/>
      <c r="AE3" s="254"/>
      <c r="AF3" s="254"/>
      <c r="AG3" s="255"/>
      <c r="AH3" s="52"/>
      <c r="AI3" s="52"/>
    </row>
    <row r="4" spans="1:35" ht="63.75" thickBot="1">
      <c r="A4" s="62" t="s">
        <v>588</v>
      </c>
      <c r="B4" s="58" t="s">
        <v>589</v>
      </c>
      <c r="C4" s="161"/>
      <c r="D4" s="132" t="s">
        <v>546</v>
      </c>
      <c r="E4" s="132" t="s">
        <v>545</v>
      </c>
      <c r="F4" s="132" t="s">
        <v>547</v>
      </c>
      <c r="H4" s="137" t="s">
        <v>524</v>
      </c>
      <c r="I4" s="138" t="s">
        <v>525</v>
      </c>
      <c r="J4" s="137" t="s">
        <v>526</v>
      </c>
      <c r="K4" s="137" t="s">
        <v>527</v>
      </c>
      <c r="L4" s="137" t="s">
        <v>528</v>
      </c>
      <c r="M4" s="137" t="s">
        <v>529</v>
      </c>
      <c r="N4" s="137" t="s">
        <v>530</v>
      </c>
      <c r="O4" s="137" t="s">
        <v>531</v>
      </c>
      <c r="P4" s="52"/>
      <c r="Q4" s="133" t="s">
        <v>533</v>
      </c>
      <c r="R4" s="133" t="s">
        <v>591</v>
      </c>
      <c r="S4" s="133" t="s">
        <v>534</v>
      </c>
      <c r="T4" s="136" t="s">
        <v>535</v>
      </c>
      <c r="U4" s="135" t="s">
        <v>536</v>
      </c>
      <c r="V4" s="135" t="s">
        <v>537</v>
      </c>
      <c r="W4" s="133" t="s">
        <v>538</v>
      </c>
      <c r="X4" s="134" t="s">
        <v>539</v>
      </c>
      <c r="Y4" s="134" t="s">
        <v>540</v>
      </c>
      <c r="Z4" s="134" t="s">
        <v>541</v>
      </c>
      <c r="AA4" s="134" t="s">
        <v>542</v>
      </c>
      <c r="AB4" s="134" t="s">
        <v>543</v>
      </c>
      <c r="AC4" s="133" t="s">
        <v>544</v>
      </c>
      <c r="AD4" s="131" t="s">
        <v>548</v>
      </c>
      <c r="AE4" s="131" t="s">
        <v>549</v>
      </c>
      <c r="AF4" s="131" t="s">
        <v>550</v>
      </c>
      <c r="AG4" s="131" t="s">
        <v>551</v>
      </c>
      <c r="AH4" s="52"/>
      <c r="AI4" s="52"/>
    </row>
    <row r="5" spans="1:35" ht="16.5" thickBot="1">
      <c r="A5" s="59" t="s">
        <v>593</v>
      </c>
      <c r="B5" s="188">
        <v>44157</v>
      </c>
      <c r="C5" s="162"/>
      <c r="D5" s="49">
        <v>25</v>
      </c>
      <c r="E5" s="49">
        <v>19</v>
      </c>
      <c r="F5" s="176">
        <f t="shared" ref="F5:F40" si="0">IF(E5="","",E5/D5)</f>
        <v>0.76</v>
      </c>
      <c r="H5" s="45">
        <v>1</v>
      </c>
      <c r="I5" s="46">
        <v>44164</v>
      </c>
      <c r="J5" s="175">
        <f>INFORMATIONS!C12</f>
        <v>100</v>
      </c>
      <c r="K5" s="47">
        <v>19</v>
      </c>
      <c r="L5" s="175">
        <f>IF(I5="","",J5*K5)</f>
        <v>1900</v>
      </c>
      <c r="M5" s="47">
        <v>0</v>
      </c>
      <c r="N5" s="47">
        <v>0</v>
      </c>
      <c r="O5" s="175">
        <f>IF(I5="","",L5-(M5+N5))</f>
        <v>1900</v>
      </c>
      <c r="P5" s="52"/>
      <c r="Q5" s="174">
        <f>INFORMATIONS!C13</f>
        <v>1000</v>
      </c>
      <c r="R5" s="49">
        <v>77</v>
      </c>
      <c r="S5" s="174">
        <f>IF(I5="","",Q5*R5)</f>
        <v>77000</v>
      </c>
      <c r="T5" s="49">
        <v>0</v>
      </c>
      <c r="U5" s="49">
        <v>0</v>
      </c>
      <c r="V5" s="49">
        <v>0</v>
      </c>
      <c r="W5" s="174">
        <f>IF(I5="","",S5+T5+V5)</f>
        <v>77000</v>
      </c>
      <c r="X5" s="49">
        <v>0</v>
      </c>
      <c r="Y5" s="49">
        <v>0</v>
      </c>
      <c r="Z5" s="173">
        <f>INFORMATIONS!C14</f>
        <v>0.1</v>
      </c>
      <c r="AA5" s="179">
        <f>IF(Y5="","",Y5*Z5)</f>
        <v>0</v>
      </c>
      <c r="AB5" s="179">
        <f>IF(Y5="","",Y5+AA5)</f>
        <v>0</v>
      </c>
      <c r="AC5" s="174">
        <f>IF(I5="","",W5-Y5)</f>
        <v>77000</v>
      </c>
      <c r="AD5" s="49" t="s">
        <v>657</v>
      </c>
      <c r="AE5" s="49"/>
      <c r="AF5" s="49"/>
      <c r="AG5" s="49"/>
      <c r="AH5" s="52"/>
      <c r="AI5" s="52"/>
    </row>
    <row r="6" spans="1:35" ht="16.5" thickBot="1">
      <c r="A6" s="59" t="s">
        <v>590</v>
      </c>
      <c r="B6" s="188">
        <v>44157</v>
      </c>
      <c r="C6" s="162"/>
      <c r="D6" s="49">
        <v>25</v>
      </c>
      <c r="E6" s="49">
        <v>25</v>
      </c>
      <c r="F6" s="176">
        <f t="shared" si="0"/>
        <v>1</v>
      </c>
      <c r="H6" s="45">
        <v>2</v>
      </c>
      <c r="I6" s="46">
        <v>44171</v>
      </c>
      <c r="J6" s="45">
        <f>IF(I6="","",J5)</f>
        <v>100</v>
      </c>
      <c r="K6" s="47">
        <v>26</v>
      </c>
      <c r="L6" s="175">
        <f>IF(I6="","",J6*K6)</f>
        <v>2600</v>
      </c>
      <c r="M6" s="47">
        <v>0</v>
      </c>
      <c r="N6" s="47">
        <v>0</v>
      </c>
      <c r="O6" s="175">
        <f>IF(I6="","",O5+L6-(M6+N6))</f>
        <v>4500</v>
      </c>
      <c r="P6" s="52"/>
      <c r="Q6" s="48">
        <f>IF(I6="","",Q5)</f>
        <v>1000</v>
      </c>
      <c r="R6" s="47">
        <v>104</v>
      </c>
      <c r="S6" s="174">
        <f t="shared" ref="S6:S40" si="1">IF(I6="","",Q6*R6)</f>
        <v>104000</v>
      </c>
      <c r="T6" s="49">
        <v>2200</v>
      </c>
      <c r="U6" s="49">
        <v>0</v>
      </c>
      <c r="V6" s="49">
        <v>0</v>
      </c>
      <c r="W6" s="174">
        <f>IF(I6="","",S6+T6+V6+AC5)</f>
        <v>183200</v>
      </c>
      <c r="X6" s="49">
        <v>0</v>
      </c>
      <c r="Y6" s="49">
        <v>0</v>
      </c>
      <c r="Z6" s="102">
        <f>IF(I6="","",Z5)</f>
        <v>0.1</v>
      </c>
      <c r="AA6" s="179">
        <f t="shared" ref="AA6:AA40" si="2">IF(Y6="","",Y6*Z6)</f>
        <v>0</v>
      </c>
      <c r="AB6" s="179">
        <f t="shared" ref="AB6:AB40" si="3">IF(Y6="","",Y6+AA6)</f>
        <v>0</v>
      </c>
      <c r="AC6" s="174">
        <f t="shared" ref="AC6:AC40" si="4">IF(I6="","",W6-Y6)</f>
        <v>183200</v>
      </c>
      <c r="AD6" s="49"/>
      <c r="AE6" s="49"/>
      <c r="AF6" s="49"/>
      <c r="AG6" s="49"/>
      <c r="AH6" s="52"/>
      <c r="AI6" s="52"/>
    </row>
    <row r="7" spans="1:35" ht="16.5" thickBot="1">
      <c r="A7" s="61" t="s">
        <v>592</v>
      </c>
      <c r="B7" s="188">
        <v>44157</v>
      </c>
      <c r="C7" s="162"/>
      <c r="D7" s="49">
        <v>25</v>
      </c>
      <c r="E7" s="49">
        <v>25</v>
      </c>
      <c r="F7" s="176">
        <f t="shared" si="0"/>
        <v>1</v>
      </c>
      <c r="H7" s="45">
        <v>3</v>
      </c>
      <c r="I7" s="46">
        <v>44178</v>
      </c>
      <c r="J7" s="45">
        <f>IF(I7="","",J6)</f>
        <v>100</v>
      </c>
      <c r="K7" s="47">
        <v>29</v>
      </c>
      <c r="L7" s="175">
        <f t="shared" ref="L7:L40" si="5">IF(I7="","",J7*K7)</f>
        <v>2900</v>
      </c>
      <c r="M7" s="47">
        <v>0</v>
      </c>
      <c r="N7" s="47">
        <v>0</v>
      </c>
      <c r="O7" s="175">
        <f t="shared" ref="O7:O40" si="6">IF(I7="","",O6+L7-(M7+N7))</f>
        <v>7400</v>
      </c>
      <c r="P7" s="52"/>
      <c r="Q7" s="48">
        <f t="shared" ref="Q7:Q40" si="7">IF(I7="","",Q6)</f>
        <v>1000</v>
      </c>
      <c r="R7" s="47">
        <v>109</v>
      </c>
      <c r="S7" s="174">
        <f t="shared" si="1"/>
        <v>109000</v>
      </c>
      <c r="T7" s="49">
        <v>0</v>
      </c>
      <c r="U7" s="49">
        <v>0</v>
      </c>
      <c r="V7" s="49">
        <v>0</v>
      </c>
      <c r="W7" s="174">
        <f>IF(I7="","",S7+T7+V7+AC6)</f>
        <v>292200</v>
      </c>
      <c r="X7" s="49">
        <v>0</v>
      </c>
      <c r="Y7" s="49">
        <v>0</v>
      </c>
      <c r="Z7" s="102">
        <f t="shared" ref="Z7:Z40" si="8">IF(I7="","",Z6)</f>
        <v>0.1</v>
      </c>
      <c r="AA7" s="179">
        <f t="shared" si="2"/>
        <v>0</v>
      </c>
      <c r="AB7" s="179">
        <f t="shared" si="3"/>
        <v>0</v>
      </c>
      <c r="AC7" s="174">
        <f t="shared" si="4"/>
        <v>292200</v>
      </c>
      <c r="AD7" s="49"/>
      <c r="AE7" s="49"/>
      <c r="AF7" s="49"/>
      <c r="AG7" s="49"/>
      <c r="AH7" s="52"/>
      <c r="AI7" s="52"/>
    </row>
    <row r="8" spans="1:35" ht="15.75">
      <c r="B8" s="16"/>
      <c r="C8" s="163"/>
      <c r="D8" s="49">
        <v>25</v>
      </c>
      <c r="E8" s="49">
        <v>24</v>
      </c>
      <c r="F8" s="176">
        <f t="shared" si="0"/>
        <v>0.96</v>
      </c>
      <c r="H8" s="45">
        <v>4</v>
      </c>
      <c r="I8" s="46">
        <v>44185</v>
      </c>
      <c r="J8" s="45">
        <f t="shared" ref="J8:J40" si="9">IF(I8="","",J7)</f>
        <v>100</v>
      </c>
      <c r="K8" s="47">
        <v>24</v>
      </c>
      <c r="L8" s="175">
        <f t="shared" si="5"/>
        <v>2400</v>
      </c>
      <c r="M8" s="47">
        <v>0</v>
      </c>
      <c r="N8" s="47">
        <v>0</v>
      </c>
      <c r="O8" s="175">
        <f t="shared" si="6"/>
        <v>9800</v>
      </c>
      <c r="P8" s="52"/>
      <c r="Q8" s="48">
        <f t="shared" si="7"/>
        <v>1000</v>
      </c>
      <c r="R8" s="47">
        <v>109</v>
      </c>
      <c r="S8" s="174">
        <f t="shared" si="1"/>
        <v>109000</v>
      </c>
      <c r="T8" s="49">
        <v>1300</v>
      </c>
      <c r="U8" s="49">
        <v>0</v>
      </c>
      <c r="V8" s="49">
        <v>0</v>
      </c>
      <c r="W8" s="174">
        <f t="shared" ref="W8:W40" si="10">IF(I8="","",S8+T8+V8+AC7)</f>
        <v>402500</v>
      </c>
      <c r="X8" s="49"/>
      <c r="Y8" s="49">
        <v>0</v>
      </c>
      <c r="Z8" s="102">
        <f t="shared" si="8"/>
        <v>0.1</v>
      </c>
      <c r="AA8" s="179">
        <f t="shared" si="2"/>
        <v>0</v>
      </c>
      <c r="AB8" s="179">
        <f t="shared" si="3"/>
        <v>0</v>
      </c>
      <c r="AC8" s="174">
        <f t="shared" si="4"/>
        <v>402500</v>
      </c>
      <c r="AD8" s="49"/>
      <c r="AE8" s="49"/>
      <c r="AF8" s="49"/>
      <c r="AG8" s="49"/>
      <c r="AH8" s="52"/>
      <c r="AI8" s="52"/>
    </row>
    <row r="9" spans="1:35" ht="15.75">
      <c r="B9" s="16"/>
      <c r="C9" s="163"/>
      <c r="D9" s="49">
        <v>25</v>
      </c>
      <c r="E9" s="49">
        <v>25</v>
      </c>
      <c r="F9" s="176">
        <f t="shared" si="0"/>
        <v>1</v>
      </c>
      <c r="H9" s="45">
        <v>5</v>
      </c>
      <c r="I9" s="46">
        <v>44192</v>
      </c>
      <c r="J9" s="45">
        <f t="shared" si="9"/>
        <v>100</v>
      </c>
      <c r="K9" s="47">
        <v>25</v>
      </c>
      <c r="L9" s="175">
        <f t="shared" si="5"/>
        <v>2500</v>
      </c>
      <c r="M9" s="47">
        <v>0</v>
      </c>
      <c r="N9" s="47">
        <v>0</v>
      </c>
      <c r="O9" s="175">
        <f t="shared" si="6"/>
        <v>12300</v>
      </c>
      <c r="P9" s="52"/>
      <c r="Q9" s="48">
        <f t="shared" si="7"/>
        <v>1000</v>
      </c>
      <c r="R9" s="47">
        <v>108</v>
      </c>
      <c r="S9" s="174">
        <f t="shared" si="1"/>
        <v>108000</v>
      </c>
      <c r="T9" s="49">
        <v>900</v>
      </c>
      <c r="U9" s="49">
        <v>0</v>
      </c>
      <c r="V9" s="49">
        <v>0</v>
      </c>
      <c r="W9" s="174">
        <f t="shared" si="10"/>
        <v>511400</v>
      </c>
      <c r="X9" s="49">
        <v>6</v>
      </c>
      <c r="Y9" s="49">
        <v>215000</v>
      </c>
      <c r="Z9" s="102">
        <f t="shared" si="8"/>
        <v>0.1</v>
      </c>
      <c r="AA9" s="179">
        <f t="shared" si="2"/>
        <v>21500</v>
      </c>
      <c r="AB9" s="179">
        <f t="shared" si="3"/>
        <v>236500</v>
      </c>
      <c r="AC9" s="174">
        <f t="shared" si="4"/>
        <v>296400</v>
      </c>
      <c r="AD9" s="49"/>
      <c r="AE9" s="49"/>
      <c r="AF9" s="49"/>
      <c r="AG9" s="49"/>
      <c r="AH9" s="52"/>
      <c r="AI9" s="52"/>
    </row>
    <row r="10" spans="1:35" ht="15.75">
      <c r="B10" s="16"/>
      <c r="C10" s="163"/>
      <c r="D10" s="49">
        <v>25</v>
      </c>
      <c r="E10" s="49">
        <v>24</v>
      </c>
      <c r="F10" s="176">
        <f t="shared" si="0"/>
        <v>0.96</v>
      </c>
      <c r="H10" s="45">
        <v>6</v>
      </c>
      <c r="I10" s="46">
        <v>44198</v>
      </c>
      <c r="J10" s="45">
        <f t="shared" si="9"/>
        <v>100</v>
      </c>
      <c r="K10" s="47">
        <v>24</v>
      </c>
      <c r="L10" s="175">
        <f t="shared" si="5"/>
        <v>2400</v>
      </c>
      <c r="M10" s="47">
        <v>0</v>
      </c>
      <c r="N10" s="47">
        <v>0</v>
      </c>
      <c r="O10" s="175">
        <f t="shared" si="6"/>
        <v>14700</v>
      </c>
      <c r="P10" s="52"/>
      <c r="Q10" s="48">
        <f t="shared" si="7"/>
        <v>1000</v>
      </c>
      <c r="R10" s="47">
        <v>98</v>
      </c>
      <c r="S10" s="174">
        <f t="shared" si="1"/>
        <v>98000</v>
      </c>
      <c r="T10" s="49">
        <v>0</v>
      </c>
      <c r="U10" s="49">
        <v>0</v>
      </c>
      <c r="V10" s="49">
        <v>0</v>
      </c>
      <c r="W10" s="174">
        <f t="shared" si="10"/>
        <v>394400</v>
      </c>
      <c r="X10" s="49">
        <v>0</v>
      </c>
      <c r="Y10" s="49">
        <v>0</v>
      </c>
      <c r="Z10" s="102">
        <f t="shared" si="8"/>
        <v>0.1</v>
      </c>
      <c r="AA10" s="179">
        <f t="shared" si="2"/>
        <v>0</v>
      </c>
      <c r="AB10" s="179">
        <f t="shared" si="3"/>
        <v>0</v>
      </c>
      <c r="AC10" s="174">
        <f t="shared" si="4"/>
        <v>394400</v>
      </c>
      <c r="AD10" s="49"/>
      <c r="AE10" s="49"/>
      <c r="AF10" s="49"/>
      <c r="AG10" s="49"/>
      <c r="AH10" s="52"/>
      <c r="AI10" s="52"/>
    </row>
    <row r="11" spans="1:35" ht="15.75">
      <c r="D11" s="49">
        <v>25</v>
      </c>
      <c r="E11" s="49">
        <v>25</v>
      </c>
      <c r="F11" s="176">
        <f t="shared" si="0"/>
        <v>1</v>
      </c>
      <c r="H11" s="45">
        <v>7</v>
      </c>
      <c r="I11" s="46">
        <v>44205</v>
      </c>
      <c r="J11" s="45">
        <f t="shared" si="9"/>
        <v>100</v>
      </c>
      <c r="K11" s="47">
        <v>29</v>
      </c>
      <c r="L11" s="175">
        <f t="shared" si="5"/>
        <v>2900</v>
      </c>
      <c r="M11" s="47">
        <v>0</v>
      </c>
      <c r="N11" s="47">
        <v>0</v>
      </c>
      <c r="O11" s="175">
        <f t="shared" si="6"/>
        <v>17600</v>
      </c>
      <c r="P11" s="52"/>
      <c r="Q11" s="48">
        <f t="shared" si="7"/>
        <v>1000</v>
      </c>
      <c r="R11" s="47">
        <v>103</v>
      </c>
      <c r="S11" s="174">
        <f t="shared" si="1"/>
        <v>103000</v>
      </c>
      <c r="T11" s="49">
        <v>700</v>
      </c>
      <c r="U11" s="49">
        <v>0</v>
      </c>
      <c r="V11" s="49">
        <v>0</v>
      </c>
      <c r="W11" s="174">
        <f t="shared" si="10"/>
        <v>498100</v>
      </c>
      <c r="X11" s="49">
        <v>4</v>
      </c>
      <c r="Y11" s="49">
        <v>160000</v>
      </c>
      <c r="Z11" s="102">
        <f t="shared" si="8"/>
        <v>0.1</v>
      </c>
      <c r="AA11" s="179">
        <f t="shared" si="2"/>
        <v>16000</v>
      </c>
      <c r="AB11" s="179">
        <f t="shared" si="3"/>
        <v>176000</v>
      </c>
      <c r="AC11" s="174">
        <f t="shared" si="4"/>
        <v>338100</v>
      </c>
      <c r="AD11" s="49"/>
      <c r="AE11" s="49"/>
      <c r="AF11" s="49"/>
      <c r="AG11" s="49"/>
      <c r="AH11" s="52"/>
      <c r="AI11" s="52"/>
    </row>
    <row r="12" spans="1:35" ht="15.75">
      <c r="D12" s="49">
        <v>25</v>
      </c>
      <c r="E12" s="49">
        <v>25</v>
      </c>
      <c r="F12" s="176">
        <f t="shared" si="0"/>
        <v>1</v>
      </c>
      <c r="H12" s="45">
        <v>8</v>
      </c>
      <c r="I12" s="46">
        <v>44212</v>
      </c>
      <c r="J12" s="45">
        <f t="shared" si="9"/>
        <v>100</v>
      </c>
      <c r="K12" s="47">
        <v>25</v>
      </c>
      <c r="L12" s="175">
        <f t="shared" si="5"/>
        <v>2500</v>
      </c>
      <c r="M12" s="47">
        <v>0</v>
      </c>
      <c r="N12" s="47">
        <v>0</v>
      </c>
      <c r="O12" s="175">
        <f t="shared" si="6"/>
        <v>20100</v>
      </c>
      <c r="P12" s="52"/>
      <c r="Q12" s="48">
        <f t="shared" si="7"/>
        <v>1000</v>
      </c>
      <c r="R12" s="47">
        <v>110</v>
      </c>
      <c r="S12" s="174">
        <f t="shared" si="1"/>
        <v>110000</v>
      </c>
      <c r="T12" s="49">
        <v>650</v>
      </c>
      <c r="U12" s="49">
        <v>1</v>
      </c>
      <c r="V12" s="49">
        <v>16500</v>
      </c>
      <c r="W12" s="174">
        <f t="shared" si="10"/>
        <v>465250</v>
      </c>
      <c r="X12" s="49">
        <v>2</v>
      </c>
      <c r="Y12" s="49">
        <v>70000</v>
      </c>
      <c r="Z12" s="102">
        <f t="shared" si="8"/>
        <v>0.1</v>
      </c>
      <c r="AA12" s="179">
        <f t="shared" si="2"/>
        <v>7000</v>
      </c>
      <c r="AB12" s="179">
        <f t="shared" si="3"/>
        <v>77000</v>
      </c>
      <c r="AC12" s="174">
        <f t="shared" si="4"/>
        <v>395250</v>
      </c>
      <c r="AD12" s="49"/>
      <c r="AE12" s="49"/>
      <c r="AF12" s="49"/>
      <c r="AG12" s="49"/>
      <c r="AH12" s="52"/>
      <c r="AI12" s="52"/>
    </row>
    <row r="13" spans="1:35" ht="15.75">
      <c r="D13" s="49">
        <v>25</v>
      </c>
      <c r="E13" s="49">
        <v>20</v>
      </c>
      <c r="F13" s="176">
        <f t="shared" si="0"/>
        <v>0.8</v>
      </c>
      <c r="H13" s="45">
        <v>9</v>
      </c>
      <c r="I13" s="46">
        <v>44219</v>
      </c>
      <c r="J13" s="45">
        <f t="shared" si="9"/>
        <v>100</v>
      </c>
      <c r="K13" s="47">
        <v>20</v>
      </c>
      <c r="L13" s="175">
        <f t="shared" si="5"/>
        <v>2000</v>
      </c>
      <c r="M13" s="47">
        <v>0</v>
      </c>
      <c r="N13" s="47">
        <v>0</v>
      </c>
      <c r="O13" s="175">
        <f t="shared" si="6"/>
        <v>22100</v>
      </c>
      <c r="P13" s="52"/>
      <c r="Q13" s="48">
        <f t="shared" si="7"/>
        <v>1000</v>
      </c>
      <c r="R13" s="47">
        <v>109</v>
      </c>
      <c r="S13" s="174">
        <f t="shared" si="1"/>
        <v>109000</v>
      </c>
      <c r="T13" s="49">
        <v>100</v>
      </c>
      <c r="U13" s="49">
        <v>0</v>
      </c>
      <c r="V13" s="49">
        <v>0</v>
      </c>
      <c r="W13" s="174">
        <f t="shared" si="10"/>
        <v>504350</v>
      </c>
      <c r="X13" s="49">
        <v>0</v>
      </c>
      <c r="Y13" s="49">
        <v>0</v>
      </c>
      <c r="Z13" s="102">
        <f t="shared" si="8"/>
        <v>0.1</v>
      </c>
      <c r="AA13" s="179">
        <f t="shared" si="2"/>
        <v>0</v>
      </c>
      <c r="AB13" s="179">
        <f t="shared" si="3"/>
        <v>0</v>
      </c>
      <c r="AC13" s="174">
        <f t="shared" si="4"/>
        <v>504350</v>
      </c>
      <c r="AD13" s="49"/>
      <c r="AE13" s="49"/>
      <c r="AF13" s="49"/>
      <c r="AG13" s="49"/>
      <c r="AH13" s="52"/>
      <c r="AI13" s="52"/>
    </row>
    <row r="14" spans="1:35" ht="15.75">
      <c r="D14" s="49">
        <v>25</v>
      </c>
      <c r="E14" s="49">
        <v>25</v>
      </c>
      <c r="F14" s="176">
        <f t="shared" si="0"/>
        <v>1</v>
      </c>
      <c r="H14" s="45">
        <v>10</v>
      </c>
      <c r="I14" s="46">
        <v>44226</v>
      </c>
      <c r="J14" s="45">
        <f t="shared" si="9"/>
        <v>100</v>
      </c>
      <c r="K14" s="47">
        <v>28</v>
      </c>
      <c r="L14" s="175">
        <f t="shared" si="5"/>
        <v>2800</v>
      </c>
      <c r="M14" s="47">
        <v>0</v>
      </c>
      <c r="N14" s="47">
        <v>0</v>
      </c>
      <c r="O14" s="175">
        <f t="shared" si="6"/>
        <v>24900</v>
      </c>
      <c r="P14" s="52"/>
      <c r="Q14" s="48">
        <f t="shared" si="7"/>
        <v>1000</v>
      </c>
      <c r="R14" s="47">
        <v>110</v>
      </c>
      <c r="S14" s="174">
        <f t="shared" si="1"/>
        <v>110000</v>
      </c>
      <c r="T14" s="49">
        <v>500</v>
      </c>
      <c r="U14" s="49">
        <v>0</v>
      </c>
      <c r="V14" s="49">
        <v>0</v>
      </c>
      <c r="W14" s="174">
        <f t="shared" si="10"/>
        <v>614850</v>
      </c>
      <c r="X14" s="49">
        <v>2</v>
      </c>
      <c r="Y14" s="49">
        <v>65000</v>
      </c>
      <c r="Z14" s="102">
        <f t="shared" si="8"/>
        <v>0.1</v>
      </c>
      <c r="AA14" s="179">
        <f t="shared" si="2"/>
        <v>6500</v>
      </c>
      <c r="AB14" s="179">
        <f t="shared" si="3"/>
        <v>71500</v>
      </c>
      <c r="AC14" s="174">
        <f t="shared" si="4"/>
        <v>549850</v>
      </c>
      <c r="AD14" s="49"/>
      <c r="AE14" s="49"/>
      <c r="AF14" s="49"/>
      <c r="AG14" s="49"/>
      <c r="AH14" s="52"/>
      <c r="AI14" s="52"/>
    </row>
    <row r="15" spans="1:35" ht="15.75">
      <c r="D15" s="49">
        <v>25</v>
      </c>
      <c r="E15" s="49">
        <v>25</v>
      </c>
      <c r="F15" s="176">
        <f t="shared" si="0"/>
        <v>1</v>
      </c>
      <c r="H15" s="45">
        <v>11</v>
      </c>
      <c r="I15" s="46">
        <v>44233</v>
      </c>
      <c r="J15" s="45">
        <f t="shared" si="9"/>
        <v>100</v>
      </c>
      <c r="K15" s="47">
        <v>26</v>
      </c>
      <c r="L15" s="175">
        <f t="shared" si="5"/>
        <v>2600</v>
      </c>
      <c r="M15" s="47">
        <v>0</v>
      </c>
      <c r="N15" s="47">
        <v>0</v>
      </c>
      <c r="O15" s="175">
        <f t="shared" si="6"/>
        <v>27500</v>
      </c>
      <c r="P15" s="52"/>
      <c r="Q15" s="48">
        <f t="shared" si="7"/>
        <v>1000</v>
      </c>
      <c r="R15" s="47">
        <v>107</v>
      </c>
      <c r="S15" s="174">
        <f t="shared" si="1"/>
        <v>107000</v>
      </c>
      <c r="T15" s="49">
        <v>1000</v>
      </c>
      <c r="U15" s="49">
        <v>0</v>
      </c>
      <c r="V15" s="49">
        <v>0</v>
      </c>
      <c r="W15" s="174">
        <f t="shared" si="10"/>
        <v>657850</v>
      </c>
      <c r="X15" s="49">
        <v>2</v>
      </c>
      <c r="Y15" s="49">
        <v>120000</v>
      </c>
      <c r="Z15" s="102">
        <f t="shared" si="8"/>
        <v>0.1</v>
      </c>
      <c r="AA15" s="179">
        <f t="shared" si="2"/>
        <v>12000</v>
      </c>
      <c r="AB15" s="179">
        <f t="shared" si="3"/>
        <v>132000</v>
      </c>
      <c r="AC15" s="174">
        <f t="shared" si="4"/>
        <v>537850</v>
      </c>
      <c r="AD15" s="49"/>
      <c r="AE15" s="49"/>
      <c r="AF15" s="49"/>
      <c r="AG15" s="49"/>
      <c r="AH15" s="52"/>
      <c r="AI15" s="52"/>
    </row>
    <row r="16" spans="1:35" ht="15.75">
      <c r="D16" s="49">
        <v>25</v>
      </c>
      <c r="E16" s="49">
        <v>23</v>
      </c>
      <c r="F16" s="176">
        <f t="shared" si="0"/>
        <v>0.92</v>
      </c>
      <c r="H16" s="45">
        <v>12</v>
      </c>
      <c r="I16" s="46">
        <v>44240</v>
      </c>
      <c r="J16" s="45">
        <f t="shared" si="9"/>
        <v>100</v>
      </c>
      <c r="K16" s="47">
        <v>23</v>
      </c>
      <c r="L16" s="175">
        <f t="shared" si="5"/>
        <v>2300</v>
      </c>
      <c r="M16" s="47">
        <v>0</v>
      </c>
      <c r="N16" s="47">
        <v>0</v>
      </c>
      <c r="O16" s="175">
        <f t="shared" si="6"/>
        <v>29800</v>
      </c>
      <c r="P16" s="52"/>
      <c r="Q16" s="48">
        <f t="shared" si="7"/>
        <v>1000</v>
      </c>
      <c r="R16" s="47">
        <v>109</v>
      </c>
      <c r="S16" s="174">
        <f t="shared" si="1"/>
        <v>109000</v>
      </c>
      <c r="T16" s="49">
        <v>950</v>
      </c>
      <c r="U16" s="49">
        <v>0</v>
      </c>
      <c r="V16" s="49">
        <v>0</v>
      </c>
      <c r="W16" s="174">
        <f t="shared" si="10"/>
        <v>647800</v>
      </c>
      <c r="X16" s="49">
        <v>1</v>
      </c>
      <c r="Y16" s="49">
        <v>50000</v>
      </c>
      <c r="Z16" s="102">
        <f t="shared" si="8"/>
        <v>0.1</v>
      </c>
      <c r="AA16" s="179">
        <f t="shared" si="2"/>
        <v>5000</v>
      </c>
      <c r="AB16" s="179">
        <f t="shared" si="3"/>
        <v>55000</v>
      </c>
      <c r="AC16" s="174">
        <f t="shared" si="4"/>
        <v>597800</v>
      </c>
      <c r="AD16" s="49"/>
      <c r="AE16" s="49"/>
      <c r="AF16" s="49"/>
      <c r="AG16" s="49"/>
      <c r="AH16" s="52"/>
      <c r="AI16" s="52"/>
    </row>
    <row r="17" spans="4:35" ht="15.75">
      <c r="D17" s="49">
        <v>25</v>
      </c>
      <c r="E17" s="49">
        <v>25</v>
      </c>
      <c r="F17" s="176">
        <f t="shared" si="0"/>
        <v>1</v>
      </c>
      <c r="H17" s="45">
        <v>13</v>
      </c>
      <c r="I17" s="46">
        <v>44248</v>
      </c>
      <c r="J17" s="45">
        <f t="shared" si="9"/>
        <v>100</v>
      </c>
      <c r="K17" s="47">
        <v>26</v>
      </c>
      <c r="L17" s="175">
        <f t="shared" si="5"/>
        <v>2600</v>
      </c>
      <c r="M17" s="47">
        <v>0</v>
      </c>
      <c r="N17" s="47">
        <v>0</v>
      </c>
      <c r="O17" s="175">
        <f t="shared" si="6"/>
        <v>32400</v>
      </c>
      <c r="P17" s="52"/>
      <c r="Q17" s="48">
        <f t="shared" si="7"/>
        <v>1000</v>
      </c>
      <c r="R17" s="47">
        <v>102</v>
      </c>
      <c r="S17" s="174">
        <f t="shared" si="1"/>
        <v>102000</v>
      </c>
      <c r="T17" s="49">
        <v>0</v>
      </c>
      <c r="U17" s="49">
        <v>3</v>
      </c>
      <c r="V17" s="49">
        <v>30000</v>
      </c>
      <c r="W17" s="174">
        <f t="shared" si="10"/>
        <v>729800</v>
      </c>
      <c r="X17" s="49">
        <v>2</v>
      </c>
      <c r="Y17" s="49">
        <v>230000</v>
      </c>
      <c r="Z17" s="102">
        <f t="shared" si="8"/>
        <v>0.1</v>
      </c>
      <c r="AA17" s="179">
        <f t="shared" si="2"/>
        <v>23000</v>
      </c>
      <c r="AB17" s="179">
        <f t="shared" si="3"/>
        <v>253000</v>
      </c>
      <c r="AC17" s="174">
        <f t="shared" si="4"/>
        <v>499800</v>
      </c>
      <c r="AD17" s="49"/>
      <c r="AE17" s="49"/>
      <c r="AF17" s="49"/>
      <c r="AG17" s="49"/>
      <c r="AH17" s="52"/>
      <c r="AI17" s="52"/>
    </row>
    <row r="18" spans="4:35" ht="15.75">
      <c r="D18" s="49">
        <v>25</v>
      </c>
      <c r="E18" s="49">
        <v>21</v>
      </c>
      <c r="F18" s="176">
        <f t="shared" si="0"/>
        <v>0.84</v>
      </c>
      <c r="H18" s="45">
        <v>14</v>
      </c>
      <c r="I18" s="46">
        <v>44254</v>
      </c>
      <c r="J18" s="45">
        <f t="shared" si="9"/>
        <v>100</v>
      </c>
      <c r="K18" s="47">
        <v>21</v>
      </c>
      <c r="L18" s="175">
        <f t="shared" si="5"/>
        <v>2100</v>
      </c>
      <c r="M18" s="47">
        <v>0</v>
      </c>
      <c r="N18" s="47">
        <v>0</v>
      </c>
      <c r="O18" s="175">
        <f t="shared" si="6"/>
        <v>34500</v>
      </c>
      <c r="P18" s="52"/>
      <c r="Q18" s="48">
        <f t="shared" si="7"/>
        <v>1000</v>
      </c>
      <c r="R18" s="47">
        <v>95</v>
      </c>
      <c r="S18" s="174">
        <f t="shared" si="1"/>
        <v>95000</v>
      </c>
      <c r="T18" s="49">
        <v>0</v>
      </c>
      <c r="U18" s="49">
        <v>3</v>
      </c>
      <c r="V18" s="49">
        <v>55000</v>
      </c>
      <c r="W18" s="174">
        <f t="shared" si="10"/>
        <v>649800</v>
      </c>
      <c r="X18" s="49">
        <v>2</v>
      </c>
      <c r="Y18" s="49">
        <v>80000</v>
      </c>
      <c r="Z18" s="102">
        <f t="shared" si="8"/>
        <v>0.1</v>
      </c>
      <c r="AA18" s="179">
        <f t="shared" si="2"/>
        <v>8000</v>
      </c>
      <c r="AB18" s="179">
        <f t="shared" si="3"/>
        <v>88000</v>
      </c>
      <c r="AC18" s="174">
        <f t="shared" si="4"/>
        <v>569800</v>
      </c>
      <c r="AD18" s="49"/>
      <c r="AE18" s="49"/>
      <c r="AF18" s="49"/>
      <c r="AG18" s="49"/>
      <c r="AH18" s="52"/>
      <c r="AI18" s="52"/>
    </row>
    <row r="19" spans="4:35" ht="15.75">
      <c r="D19" s="49">
        <v>25</v>
      </c>
      <c r="E19" s="49">
        <v>22</v>
      </c>
      <c r="F19" s="176">
        <f t="shared" si="0"/>
        <v>0.88</v>
      </c>
      <c r="H19" s="45">
        <v>15</v>
      </c>
      <c r="I19" s="46">
        <v>44261</v>
      </c>
      <c r="J19" s="45">
        <f t="shared" si="9"/>
        <v>100</v>
      </c>
      <c r="K19" s="47">
        <v>22</v>
      </c>
      <c r="L19" s="175">
        <f t="shared" si="5"/>
        <v>2200</v>
      </c>
      <c r="M19" s="47">
        <v>0</v>
      </c>
      <c r="N19" s="47">
        <v>0</v>
      </c>
      <c r="O19" s="175">
        <f t="shared" si="6"/>
        <v>36700</v>
      </c>
      <c r="P19" s="52"/>
      <c r="Q19" s="48">
        <f t="shared" si="7"/>
        <v>1000</v>
      </c>
      <c r="R19" s="47">
        <v>92</v>
      </c>
      <c r="S19" s="174">
        <f t="shared" si="1"/>
        <v>92000</v>
      </c>
      <c r="T19" s="49">
        <v>0</v>
      </c>
      <c r="U19" s="49">
        <v>2</v>
      </c>
      <c r="V19" s="49">
        <v>11000</v>
      </c>
      <c r="W19" s="174">
        <f t="shared" si="10"/>
        <v>672800</v>
      </c>
      <c r="X19" s="49">
        <v>1</v>
      </c>
      <c r="Y19" s="49">
        <v>20000</v>
      </c>
      <c r="Z19" s="102">
        <f t="shared" si="8"/>
        <v>0.1</v>
      </c>
      <c r="AA19" s="179">
        <f t="shared" si="2"/>
        <v>2000</v>
      </c>
      <c r="AB19" s="179">
        <f t="shared" si="3"/>
        <v>22000</v>
      </c>
      <c r="AC19" s="174">
        <f t="shared" si="4"/>
        <v>652800</v>
      </c>
      <c r="AD19" s="49"/>
      <c r="AE19" s="49"/>
      <c r="AF19" s="49"/>
      <c r="AG19" s="49"/>
      <c r="AH19" s="52"/>
      <c r="AI19" s="52"/>
    </row>
    <row r="20" spans="4:35" ht="15.75">
      <c r="D20" s="49">
        <v>25</v>
      </c>
      <c r="E20" s="49">
        <v>25</v>
      </c>
      <c r="F20" s="176">
        <f t="shared" si="0"/>
        <v>1</v>
      </c>
      <c r="H20" s="45">
        <v>16</v>
      </c>
      <c r="I20" s="46">
        <v>44268</v>
      </c>
      <c r="J20" s="45">
        <f t="shared" si="9"/>
        <v>100</v>
      </c>
      <c r="K20" s="47">
        <v>28</v>
      </c>
      <c r="L20" s="175">
        <f t="shared" si="5"/>
        <v>2800</v>
      </c>
      <c r="M20" s="47">
        <v>0</v>
      </c>
      <c r="N20" s="47">
        <v>0</v>
      </c>
      <c r="O20" s="175">
        <f t="shared" si="6"/>
        <v>39500</v>
      </c>
      <c r="P20" s="52"/>
      <c r="Q20" s="48">
        <f t="shared" si="7"/>
        <v>1000</v>
      </c>
      <c r="R20" s="47">
        <v>98</v>
      </c>
      <c r="S20" s="174">
        <f t="shared" si="1"/>
        <v>98000</v>
      </c>
      <c r="T20" s="49">
        <v>950</v>
      </c>
      <c r="U20" s="49">
        <v>2</v>
      </c>
      <c r="V20" s="49">
        <v>35000</v>
      </c>
      <c r="W20" s="174">
        <f t="shared" si="10"/>
        <v>786750</v>
      </c>
      <c r="X20" s="49">
        <v>1</v>
      </c>
      <c r="Y20" s="49">
        <v>30000</v>
      </c>
      <c r="Z20" s="102">
        <f t="shared" si="8"/>
        <v>0.1</v>
      </c>
      <c r="AA20" s="179">
        <f t="shared" si="2"/>
        <v>3000</v>
      </c>
      <c r="AB20" s="179">
        <f t="shared" si="3"/>
        <v>33000</v>
      </c>
      <c r="AC20" s="174">
        <f t="shared" si="4"/>
        <v>756750</v>
      </c>
      <c r="AD20" s="49"/>
      <c r="AE20" s="49"/>
      <c r="AF20" s="49"/>
      <c r="AG20" s="49"/>
      <c r="AH20" s="52"/>
      <c r="AI20" s="52"/>
    </row>
    <row r="21" spans="4:35" ht="15.75">
      <c r="D21" s="49">
        <v>25</v>
      </c>
      <c r="E21" s="49">
        <v>24</v>
      </c>
      <c r="F21" s="176">
        <f t="shared" si="0"/>
        <v>0.96</v>
      </c>
      <c r="H21" s="45">
        <v>17</v>
      </c>
      <c r="I21" s="46">
        <v>44275</v>
      </c>
      <c r="J21" s="45">
        <f t="shared" si="9"/>
        <v>100</v>
      </c>
      <c r="K21" s="47">
        <v>24</v>
      </c>
      <c r="L21" s="175">
        <f t="shared" si="5"/>
        <v>2400</v>
      </c>
      <c r="M21" s="47">
        <v>0</v>
      </c>
      <c r="N21" s="47">
        <v>0</v>
      </c>
      <c r="O21" s="175">
        <f t="shared" si="6"/>
        <v>41900</v>
      </c>
      <c r="P21" s="52"/>
      <c r="Q21" s="48">
        <f t="shared" si="7"/>
        <v>1000</v>
      </c>
      <c r="R21" s="47">
        <v>96</v>
      </c>
      <c r="S21" s="174">
        <f t="shared" si="1"/>
        <v>96000</v>
      </c>
      <c r="T21" s="49">
        <v>300</v>
      </c>
      <c r="U21" s="49">
        <v>0</v>
      </c>
      <c r="V21" s="49">
        <v>0</v>
      </c>
      <c r="W21" s="174">
        <f t="shared" si="10"/>
        <v>853050</v>
      </c>
      <c r="X21" s="49">
        <v>1</v>
      </c>
      <c r="Y21" s="49">
        <v>5000</v>
      </c>
      <c r="Z21" s="102">
        <f t="shared" si="8"/>
        <v>0.1</v>
      </c>
      <c r="AA21" s="179">
        <f t="shared" si="2"/>
        <v>500</v>
      </c>
      <c r="AB21" s="179">
        <f t="shared" si="3"/>
        <v>5500</v>
      </c>
      <c r="AC21" s="174">
        <f t="shared" si="4"/>
        <v>848050</v>
      </c>
      <c r="AD21" s="49"/>
      <c r="AE21" s="49"/>
      <c r="AF21" s="49"/>
      <c r="AG21" s="49"/>
      <c r="AH21" s="52"/>
      <c r="AI21" s="52"/>
    </row>
    <row r="22" spans="4:35" ht="15.75">
      <c r="D22" s="49">
        <v>25</v>
      </c>
      <c r="E22" s="49">
        <v>21</v>
      </c>
      <c r="F22" s="176">
        <f t="shared" si="0"/>
        <v>0.84</v>
      </c>
      <c r="H22" s="45">
        <v>18</v>
      </c>
      <c r="I22" s="46">
        <v>44283</v>
      </c>
      <c r="J22" s="45">
        <f t="shared" si="9"/>
        <v>100</v>
      </c>
      <c r="K22" s="47">
        <v>21</v>
      </c>
      <c r="L22" s="175">
        <f t="shared" si="5"/>
        <v>2100</v>
      </c>
      <c r="M22" s="47">
        <v>0</v>
      </c>
      <c r="N22" s="47">
        <v>0</v>
      </c>
      <c r="O22" s="175">
        <f t="shared" si="6"/>
        <v>44000</v>
      </c>
      <c r="P22" s="52"/>
      <c r="Q22" s="48">
        <f t="shared" si="7"/>
        <v>1000</v>
      </c>
      <c r="R22" s="47">
        <v>89</v>
      </c>
      <c r="S22" s="174">
        <f t="shared" si="1"/>
        <v>89000</v>
      </c>
      <c r="T22" s="49">
        <v>1150</v>
      </c>
      <c r="U22" s="49">
        <v>2</v>
      </c>
      <c r="V22" s="49">
        <v>5000</v>
      </c>
      <c r="W22" s="174">
        <f t="shared" si="10"/>
        <v>943200</v>
      </c>
      <c r="X22" s="49">
        <v>0</v>
      </c>
      <c r="Y22" s="49">
        <v>0</v>
      </c>
      <c r="Z22" s="102">
        <f t="shared" si="8"/>
        <v>0.1</v>
      </c>
      <c r="AA22" s="179">
        <f t="shared" si="2"/>
        <v>0</v>
      </c>
      <c r="AB22" s="179">
        <f t="shared" si="3"/>
        <v>0</v>
      </c>
      <c r="AC22" s="174">
        <f t="shared" si="4"/>
        <v>943200</v>
      </c>
      <c r="AD22" s="49"/>
      <c r="AE22" s="49"/>
      <c r="AF22" s="49"/>
      <c r="AG22" s="49"/>
      <c r="AH22" s="52"/>
      <c r="AI22" s="52"/>
    </row>
    <row r="23" spans="4:35" ht="15.75">
      <c r="D23" s="49">
        <v>25</v>
      </c>
      <c r="E23" s="49">
        <v>22</v>
      </c>
      <c r="F23" s="176">
        <f t="shared" si="0"/>
        <v>0.88</v>
      </c>
      <c r="H23" s="45">
        <v>19</v>
      </c>
      <c r="I23" s="46">
        <v>44289</v>
      </c>
      <c r="J23" s="45">
        <f t="shared" si="9"/>
        <v>100</v>
      </c>
      <c r="K23" s="47">
        <v>22</v>
      </c>
      <c r="L23" s="175">
        <f t="shared" si="5"/>
        <v>2200</v>
      </c>
      <c r="M23" s="47">
        <v>0</v>
      </c>
      <c r="N23" s="47">
        <v>0</v>
      </c>
      <c r="O23" s="175">
        <f t="shared" si="6"/>
        <v>46200</v>
      </c>
      <c r="P23" s="52"/>
      <c r="Q23" s="48">
        <f t="shared" si="7"/>
        <v>1000</v>
      </c>
      <c r="R23" s="47">
        <v>94</v>
      </c>
      <c r="S23" s="174">
        <f t="shared" si="1"/>
        <v>94000</v>
      </c>
      <c r="T23" s="49">
        <v>850</v>
      </c>
      <c r="U23" s="49">
        <v>4</v>
      </c>
      <c r="V23" s="49">
        <v>55000</v>
      </c>
      <c r="W23" s="174">
        <f t="shared" si="10"/>
        <v>1093050</v>
      </c>
      <c r="X23" s="49">
        <v>1</v>
      </c>
      <c r="Y23" s="49">
        <v>100000</v>
      </c>
      <c r="Z23" s="102">
        <f t="shared" si="8"/>
        <v>0.1</v>
      </c>
      <c r="AA23" s="179">
        <f t="shared" si="2"/>
        <v>10000</v>
      </c>
      <c r="AB23" s="179">
        <f t="shared" si="3"/>
        <v>110000</v>
      </c>
      <c r="AC23" s="174">
        <f t="shared" si="4"/>
        <v>993050</v>
      </c>
      <c r="AD23" s="49"/>
      <c r="AE23" s="49"/>
      <c r="AF23" s="49"/>
      <c r="AG23" s="49"/>
      <c r="AH23" s="52"/>
      <c r="AI23" s="52"/>
    </row>
    <row r="24" spans="4:35" ht="15.75">
      <c r="D24" s="49">
        <v>25</v>
      </c>
      <c r="E24" s="49">
        <v>25</v>
      </c>
      <c r="F24" s="176">
        <f t="shared" si="0"/>
        <v>1</v>
      </c>
      <c r="H24" s="45">
        <v>20</v>
      </c>
      <c r="I24" s="46">
        <v>44296</v>
      </c>
      <c r="J24" s="45">
        <f t="shared" si="9"/>
        <v>100</v>
      </c>
      <c r="K24" s="47">
        <v>27</v>
      </c>
      <c r="L24" s="175">
        <f t="shared" si="5"/>
        <v>2700</v>
      </c>
      <c r="M24" s="47">
        <v>0</v>
      </c>
      <c r="N24" s="47">
        <v>0</v>
      </c>
      <c r="O24" s="175">
        <f t="shared" si="6"/>
        <v>48900</v>
      </c>
      <c r="P24" s="52"/>
      <c r="Q24" s="48">
        <f t="shared" si="7"/>
        <v>1000</v>
      </c>
      <c r="R24" s="47">
        <v>94</v>
      </c>
      <c r="S24" s="174">
        <f t="shared" si="1"/>
        <v>94000</v>
      </c>
      <c r="T24" s="49">
        <v>1750</v>
      </c>
      <c r="U24" s="49">
        <v>6</v>
      </c>
      <c r="V24" s="49">
        <v>35500</v>
      </c>
      <c r="W24" s="174">
        <f t="shared" si="10"/>
        <v>1124300</v>
      </c>
      <c r="X24" s="49">
        <v>0</v>
      </c>
      <c r="Y24" s="49">
        <v>0</v>
      </c>
      <c r="Z24" s="102">
        <f t="shared" si="8"/>
        <v>0.1</v>
      </c>
      <c r="AA24" s="179">
        <f t="shared" si="2"/>
        <v>0</v>
      </c>
      <c r="AB24" s="179">
        <f t="shared" si="3"/>
        <v>0</v>
      </c>
      <c r="AC24" s="174">
        <f t="shared" si="4"/>
        <v>1124300</v>
      </c>
      <c r="AD24" s="49"/>
      <c r="AE24" s="49"/>
      <c r="AF24" s="49"/>
      <c r="AG24" s="49"/>
      <c r="AH24" s="52"/>
      <c r="AI24" s="52"/>
    </row>
    <row r="25" spans="4:35" ht="15.75">
      <c r="D25" s="49">
        <v>25</v>
      </c>
      <c r="E25" s="49">
        <v>21</v>
      </c>
      <c r="F25" s="176">
        <f t="shared" si="0"/>
        <v>0.84</v>
      </c>
      <c r="H25" s="45">
        <v>21</v>
      </c>
      <c r="I25" s="46">
        <v>44303</v>
      </c>
      <c r="J25" s="45">
        <f t="shared" si="9"/>
        <v>100</v>
      </c>
      <c r="K25" s="47">
        <v>21</v>
      </c>
      <c r="L25" s="175">
        <f t="shared" si="5"/>
        <v>2100</v>
      </c>
      <c r="M25" s="47">
        <v>0</v>
      </c>
      <c r="N25" s="47">
        <v>0</v>
      </c>
      <c r="O25" s="175">
        <f t="shared" si="6"/>
        <v>51000</v>
      </c>
      <c r="P25" s="52"/>
      <c r="Q25" s="48">
        <f t="shared" si="7"/>
        <v>1000</v>
      </c>
      <c r="R25" s="47">
        <v>85</v>
      </c>
      <c r="S25" s="174">
        <f t="shared" si="1"/>
        <v>85000</v>
      </c>
      <c r="T25" s="49">
        <v>100</v>
      </c>
      <c r="U25" s="49">
        <v>6</v>
      </c>
      <c r="V25" s="49">
        <v>50000</v>
      </c>
      <c r="W25" s="174">
        <f t="shared" si="10"/>
        <v>1259400</v>
      </c>
      <c r="X25" s="49">
        <v>1</v>
      </c>
      <c r="Y25" s="49">
        <v>10000</v>
      </c>
      <c r="Z25" s="102">
        <f t="shared" si="8"/>
        <v>0.1</v>
      </c>
      <c r="AA25" s="179">
        <f t="shared" si="2"/>
        <v>1000</v>
      </c>
      <c r="AB25" s="179">
        <f t="shared" si="3"/>
        <v>11000</v>
      </c>
      <c r="AC25" s="174">
        <f t="shared" si="4"/>
        <v>1249400</v>
      </c>
      <c r="AD25" s="49"/>
      <c r="AE25" s="49"/>
      <c r="AF25" s="49"/>
      <c r="AG25" s="49"/>
      <c r="AH25" s="52"/>
      <c r="AI25" s="52"/>
    </row>
    <row r="26" spans="4:35" ht="15.75">
      <c r="D26" s="49">
        <v>25</v>
      </c>
      <c r="E26" s="49">
        <v>25</v>
      </c>
      <c r="F26" s="176">
        <f t="shared" si="0"/>
        <v>1</v>
      </c>
      <c r="H26" s="45">
        <v>22</v>
      </c>
      <c r="I26" s="46">
        <v>44310</v>
      </c>
      <c r="J26" s="45">
        <f t="shared" si="9"/>
        <v>100</v>
      </c>
      <c r="K26" s="47">
        <v>31</v>
      </c>
      <c r="L26" s="175">
        <f t="shared" si="5"/>
        <v>3100</v>
      </c>
      <c r="M26" s="47">
        <v>0</v>
      </c>
      <c r="N26" s="47">
        <v>0</v>
      </c>
      <c r="O26" s="175">
        <f t="shared" si="6"/>
        <v>54100</v>
      </c>
      <c r="P26" s="52"/>
      <c r="Q26" s="48">
        <f t="shared" si="7"/>
        <v>1000</v>
      </c>
      <c r="R26" s="47">
        <v>86</v>
      </c>
      <c r="S26" s="174">
        <f t="shared" si="1"/>
        <v>86000</v>
      </c>
      <c r="T26" s="49">
        <v>100</v>
      </c>
      <c r="U26" s="49">
        <v>1</v>
      </c>
      <c r="V26" s="49">
        <v>125000</v>
      </c>
      <c r="W26" s="174">
        <f t="shared" si="10"/>
        <v>1460500</v>
      </c>
      <c r="X26" s="49">
        <v>1</v>
      </c>
      <c r="Y26" s="49">
        <v>30000</v>
      </c>
      <c r="Z26" s="102">
        <f t="shared" si="8"/>
        <v>0.1</v>
      </c>
      <c r="AA26" s="179">
        <f t="shared" si="2"/>
        <v>3000</v>
      </c>
      <c r="AB26" s="179">
        <f t="shared" si="3"/>
        <v>33000</v>
      </c>
      <c r="AC26" s="174">
        <f t="shared" si="4"/>
        <v>1430500</v>
      </c>
      <c r="AD26" s="49"/>
      <c r="AE26" s="49"/>
      <c r="AF26" s="49"/>
      <c r="AG26" s="49"/>
      <c r="AH26" s="52"/>
      <c r="AI26" s="52"/>
    </row>
    <row r="27" spans="4:35" ht="15.75">
      <c r="D27" s="49">
        <v>25</v>
      </c>
      <c r="E27" s="49">
        <v>24</v>
      </c>
      <c r="F27" s="176">
        <f t="shared" si="0"/>
        <v>0.96</v>
      </c>
      <c r="H27" s="45">
        <v>23</v>
      </c>
      <c r="I27" s="46">
        <v>44317</v>
      </c>
      <c r="J27" s="45">
        <f t="shared" si="9"/>
        <v>100</v>
      </c>
      <c r="K27" s="47">
        <v>24</v>
      </c>
      <c r="L27" s="175">
        <f t="shared" si="5"/>
        <v>2400</v>
      </c>
      <c r="M27" s="47">
        <v>0</v>
      </c>
      <c r="N27" s="47">
        <v>0</v>
      </c>
      <c r="O27" s="175">
        <f t="shared" si="6"/>
        <v>56500</v>
      </c>
      <c r="P27" s="52"/>
      <c r="Q27" s="48">
        <f t="shared" si="7"/>
        <v>1000</v>
      </c>
      <c r="R27" s="47">
        <v>80</v>
      </c>
      <c r="S27" s="174">
        <f t="shared" si="1"/>
        <v>80000</v>
      </c>
      <c r="T27" s="49">
        <v>500</v>
      </c>
      <c r="U27" s="49">
        <v>5</v>
      </c>
      <c r="V27" s="49">
        <v>25000</v>
      </c>
      <c r="W27" s="174">
        <f t="shared" si="10"/>
        <v>1536000</v>
      </c>
      <c r="X27" s="49">
        <v>1</v>
      </c>
      <c r="Y27" s="49">
        <v>20000</v>
      </c>
      <c r="Z27" s="102">
        <f t="shared" si="8"/>
        <v>0.1</v>
      </c>
      <c r="AA27" s="179">
        <f t="shared" si="2"/>
        <v>2000</v>
      </c>
      <c r="AB27" s="179">
        <f t="shared" si="3"/>
        <v>22000</v>
      </c>
      <c r="AC27" s="174">
        <f t="shared" si="4"/>
        <v>1516000</v>
      </c>
      <c r="AD27" s="49" t="s">
        <v>657</v>
      </c>
      <c r="AE27" s="49"/>
      <c r="AF27" s="49"/>
      <c r="AG27" s="49"/>
      <c r="AH27" s="52"/>
      <c r="AI27" s="52"/>
    </row>
    <row r="28" spans="4:35" ht="15.75">
      <c r="D28" s="49">
        <v>25</v>
      </c>
      <c r="E28" s="49">
        <v>25</v>
      </c>
      <c r="F28" s="176">
        <f t="shared" si="0"/>
        <v>1</v>
      </c>
      <c r="H28" s="45">
        <v>24</v>
      </c>
      <c r="I28" s="46">
        <v>44324</v>
      </c>
      <c r="J28" s="45">
        <f t="shared" si="9"/>
        <v>100</v>
      </c>
      <c r="K28" s="47">
        <v>29</v>
      </c>
      <c r="L28" s="175">
        <f t="shared" si="5"/>
        <v>2900</v>
      </c>
      <c r="M28" s="47">
        <v>0</v>
      </c>
      <c r="N28" s="47">
        <v>0</v>
      </c>
      <c r="O28" s="175">
        <f t="shared" si="6"/>
        <v>59400</v>
      </c>
      <c r="P28" s="52"/>
      <c r="Q28" s="48">
        <f t="shared" si="7"/>
        <v>1000</v>
      </c>
      <c r="R28" s="47">
        <v>83</v>
      </c>
      <c r="S28" s="174">
        <f t="shared" si="1"/>
        <v>83000</v>
      </c>
      <c r="T28" s="49">
        <v>1400</v>
      </c>
      <c r="U28" s="49">
        <v>8</v>
      </c>
      <c r="V28" s="49">
        <v>161000</v>
      </c>
      <c r="W28" s="174">
        <f t="shared" si="10"/>
        <v>1761400</v>
      </c>
      <c r="X28" s="49">
        <v>0</v>
      </c>
      <c r="Y28" s="49">
        <v>0</v>
      </c>
      <c r="Z28" s="102">
        <f t="shared" si="8"/>
        <v>0.1</v>
      </c>
      <c r="AA28" s="179">
        <f t="shared" si="2"/>
        <v>0</v>
      </c>
      <c r="AB28" s="179">
        <f t="shared" si="3"/>
        <v>0</v>
      </c>
      <c r="AC28" s="174">
        <f t="shared" si="4"/>
        <v>1761400</v>
      </c>
      <c r="AD28" s="49"/>
      <c r="AE28" s="49"/>
      <c r="AF28" s="49"/>
      <c r="AG28" s="49"/>
      <c r="AH28" s="52"/>
      <c r="AI28" s="52"/>
    </row>
    <row r="29" spans="4:35" ht="15.75">
      <c r="D29" s="49">
        <v>25</v>
      </c>
      <c r="E29" s="49">
        <v>21</v>
      </c>
      <c r="F29" s="176">
        <f t="shared" si="0"/>
        <v>0.84</v>
      </c>
      <c r="H29" s="45">
        <v>25</v>
      </c>
      <c r="I29" s="46">
        <v>44331</v>
      </c>
      <c r="J29" s="45">
        <f t="shared" si="9"/>
        <v>100</v>
      </c>
      <c r="K29" s="47">
        <v>21</v>
      </c>
      <c r="L29" s="175">
        <f t="shared" si="5"/>
        <v>2100</v>
      </c>
      <c r="M29" s="47">
        <v>0</v>
      </c>
      <c r="N29" s="47">
        <v>0</v>
      </c>
      <c r="O29" s="175">
        <f t="shared" si="6"/>
        <v>61500</v>
      </c>
      <c r="P29" s="52"/>
      <c r="Q29" s="48">
        <f t="shared" si="7"/>
        <v>1000</v>
      </c>
      <c r="R29" s="47">
        <v>86</v>
      </c>
      <c r="S29" s="174">
        <f t="shared" si="1"/>
        <v>86000</v>
      </c>
      <c r="T29" s="49">
        <v>0</v>
      </c>
      <c r="U29" s="49">
        <v>1</v>
      </c>
      <c r="V29" s="49">
        <v>25000</v>
      </c>
      <c r="W29" s="174">
        <f t="shared" si="10"/>
        <v>1872400</v>
      </c>
      <c r="X29" s="49">
        <v>1</v>
      </c>
      <c r="Y29" s="49">
        <v>10000</v>
      </c>
      <c r="Z29" s="102">
        <f t="shared" si="8"/>
        <v>0.1</v>
      </c>
      <c r="AA29" s="179">
        <f t="shared" si="2"/>
        <v>1000</v>
      </c>
      <c r="AB29" s="179">
        <f t="shared" si="3"/>
        <v>11000</v>
      </c>
      <c r="AC29" s="174">
        <f t="shared" si="4"/>
        <v>1862400</v>
      </c>
      <c r="AD29" s="49"/>
      <c r="AE29" s="49"/>
      <c r="AF29" s="49"/>
      <c r="AG29" s="49"/>
      <c r="AH29" s="52"/>
      <c r="AI29" s="52"/>
    </row>
    <row r="30" spans="4:35" ht="15.75">
      <c r="D30" s="49">
        <v>25</v>
      </c>
      <c r="E30" s="49">
        <v>21</v>
      </c>
      <c r="F30" s="176">
        <f t="shared" si="0"/>
        <v>0.84</v>
      </c>
      <c r="H30" s="45">
        <v>26</v>
      </c>
      <c r="I30" s="46">
        <v>44338</v>
      </c>
      <c r="J30" s="45">
        <f t="shared" si="9"/>
        <v>100</v>
      </c>
      <c r="K30" s="47">
        <v>28</v>
      </c>
      <c r="L30" s="175">
        <f t="shared" si="5"/>
        <v>2800</v>
      </c>
      <c r="M30" s="47">
        <v>0</v>
      </c>
      <c r="N30" s="47">
        <v>0</v>
      </c>
      <c r="O30" s="175">
        <f t="shared" si="6"/>
        <v>64300</v>
      </c>
      <c r="P30" s="52"/>
      <c r="Q30" s="48">
        <f t="shared" si="7"/>
        <v>1000</v>
      </c>
      <c r="R30" s="47">
        <v>80</v>
      </c>
      <c r="S30" s="174">
        <f t="shared" si="1"/>
        <v>80000</v>
      </c>
      <c r="T30" s="49">
        <v>700</v>
      </c>
      <c r="U30" s="49">
        <v>2</v>
      </c>
      <c r="V30" s="49">
        <v>48000</v>
      </c>
      <c r="W30" s="174">
        <f t="shared" si="10"/>
        <v>1991100</v>
      </c>
      <c r="X30" s="49">
        <v>0</v>
      </c>
      <c r="Y30" s="49">
        <v>0</v>
      </c>
      <c r="Z30" s="102">
        <f t="shared" si="8"/>
        <v>0.1</v>
      </c>
      <c r="AA30" s="179">
        <f t="shared" si="2"/>
        <v>0</v>
      </c>
      <c r="AB30" s="179">
        <f t="shared" si="3"/>
        <v>0</v>
      </c>
      <c r="AC30" s="174">
        <f t="shared" si="4"/>
        <v>1991100</v>
      </c>
      <c r="AD30" s="49"/>
      <c r="AE30" s="49"/>
      <c r="AF30" s="49"/>
      <c r="AG30" s="49"/>
      <c r="AH30" s="52"/>
      <c r="AI30" s="52"/>
    </row>
    <row r="31" spans="4:35" ht="15.75">
      <c r="D31" s="49">
        <v>25</v>
      </c>
      <c r="E31" s="49">
        <v>25</v>
      </c>
      <c r="F31" s="176">
        <f t="shared" si="0"/>
        <v>1</v>
      </c>
      <c r="H31" s="45">
        <v>27</v>
      </c>
      <c r="I31" s="46">
        <v>44345</v>
      </c>
      <c r="J31" s="45">
        <f t="shared" si="9"/>
        <v>100</v>
      </c>
      <c r="K31" s="47">
        <v>34</v>
      </c>
      <c r="L31" s="175">
        <f t="shared" si="5"/>
        <v>3400</v>
      </c>
      <c r="M31" s="47">
        <v>0</v>
      </c>
      <c r="N31" s="47">
        <v>0</v>
      </c>
      <c r="O31" s="175">
        <f t="shared" si="6"/>
        <v>67700</v>
      </c>
      <c r="P31" s="52"/>
      <c r="Q31" s="48">
        <f t="shared" si="7"/>
        <v>1000</v>
      </c>
      <c r="R31" s="47">
        <v>76</v>
      </c>
      <c r="S31" s="174">
        <f t="shared" si="1"/>
        <v>76000</v>
      </c>
      <c r="T31" s="49">
        <v>200</v>
      </c>
      <c r="U31" s="49">
        <v>5</v>
      </c>
      <c r="V31" s="49">
        <v>91000</v>
      </c>
      <c r="W31" s="174">
        <f t="shared" si="10"/>
        <v>2158300</v>
      </c>
      <c r="X31" s="49">
        <v>1</v>
      </c>
      <c r="Y31" s="49">
        <v>40000</v>
      </c>
      <c r="Z31" s="102">
        <f t="shared" si="8"/>
        <v>0.1</v>
      </c>
      <c r="AA31" s="179">
        <f t="shared" si="2"/>
        <v>4000</v>
      </c>
      <c r="AB31" s="179">
        <f t="shared" si="3"/>
        <v>44000</v>
      </c>
      <c r="AC31" s="174">
        <f t="shared" si="4"/>
        <v>2118300</v>
      </c>
      <c r="AD31" s="49"/>
      <c r="AE31" s="49"/>
      <c r="AF31" s="49"/>
      <c r="AG31" s="49"/>
      <c r="AH31" s="52"/>
      <c r="AI31" s="52"/>
    </row>
    <row r="32" spans="4:35" ht="15.75">
      <c r="D32" s="49">
        <v>25</v>
      </c>
      <c r="E32" s="49">
        <v>24</v>
      </c>
      <c r="F32" s="176">
        <f t="shared" si="0"/>
        <v>0.96</v>
      </c>
      <c r="H32" s="45">
        <v>28</v>
      </c>
      <c r="I32" s="46">
        <v>44352</v>
      </c>
      <c r="J32" s="45">
        <f t="shared" si="9"/>
        <v>100</v>
      </c>
      <c r="K32" s="47">
        <v>24</v>
      </c>
      <c r="L32" s="175">
        <f t="shared" si="5"/>
        <v>2400</v>
      </c>
      <c r="M32" s="47">
        <v>0</v>
      </c>
      <c r="N32" s="47">
        <v>0</v>
      </c>
      <c r="O32" s="175">
        <f t="shared" si="6"/>
        <v>70100</v>
      </c>
      <c r="P32" s="52"/>
      <c r="Q32" s="48">
        <f t="shared" si="7"/>
        <v>1000</v>
      </c>
      <c r="R32" s="47">
        <v>77</v>
      </c>
      <c r="S32" s="174">
        <f t="shared" si="1"/>
        <v>77000</v>
      </c>
      <c r="T32" s="49">
        <v>650</v>
      </c>
      <c r="U32" s="49">
        <v>3</v>
      </c>
      <c r="V32" s="49">
        <v>143000</v>
      </c>
      <c r="W32" s="174">
        <f t="shared" si="10"/>
        <v>2338950</v>
      </c>
      <c r="X32" s="49">
        <v>0</v>
      </c>
      <c r="Y32" s="49">
        <v>0</v>
      </c>
      <c r="Z32" s="102">
        <f t="shared" si="8"/>
        <v>0.1</v>
      </c>
      <c r="AA32" s="179">
        <f t="shared" si="2"/>
        <v>0</v>
      </c>
      <c r="AB32" s="179">
        <f t="shared" si="3"/>
        <v>0</v>
      </c>
      <c r="AC32" s="174">
        <f t="shared" si="4"/>
        <v>2338950</v>
      </c>
      <c r="AD32" s="49"/>
      <c r="AE32" s="49"/>
      <c r="AF32" s="49"/>
      <c r="AG32" s="49"/>
      <c r="AH32" s="52"/>
      <c r="AI32" s="52"/>
    </row>
    <row r="33" spans="4:35" ht="15.75">
      <c r="D33" s="49">
        <v>25</v>
      </c>
      <c r="E33" s="49">
        <v>25</v>
      </c>
      <c r="F33" s="176">
        <f t="shared" si="0"/>
        <v>1</v>
      </c>
      <c r="H33" s="45">
        <v>29</v>
      </c>
      <c r="I33" s="46">
        <v>44359</v>
      </c>
      <c r="J33" s="45">
        <f t="shared" si="9"/>
        <v>100</v>
      </c>
      <c r="K33" s="47">
        <v>26</v>
      </c>
      <c r="L33" s="175">
        <f t="shared" si="5"/>
        <v>2600</v>
      </c>
      <c r="M33" s="47">
        <v>0</v>
      </c>
      <c r="N33" s="47">
        <v>0</v>
      </c>
      <c r="O33" s="175">
        <f t="shared" si="6"/>
        <v>72700</v>
      </c>
      <c r="P33" s="52"/>
      <c r="Q33" s="48">
        <f t="shared" si="7"/>
        <v>1000</v>
      </c>
      <c r="R33" s="47">
        <v>79</v>
      </c>
      <c r="S33" s="174">
        <f t="shared" si="1"/>
        <v>79000</v>
      </c>
      <c r="T33" s="49">
        <v>800</v>
      </c>
      <c r="U33" s="49">
        <v>1</v>
      </c>
      <c r="V33" s="49">
        <v>2500</v>
      </c>
      <c r="W33" s="174">
        <f t="shared" si="10"/>
        <v>2421250</v>
      </c>
      <c r="X33" s="49">
        <v>0</v>
      </c>
      <c r="Y33" s="49">
        <v>0</v>
      </c>
      <c r="Z33" s="102">
        <f t="shared" si="8"/>
        <v>0.1</v>
      </c>
      <c r="AA33" s="179">
        <f t="shared" si="2"/>
        <v>0</v>
      </c>
      <c r="AB33" s="179">
        <f t="shared" si="3"/>
        <v>0</v>
      </c>
      <c r="AC33" s="174">
        <f t="shared" si="4"/>
        <v>2421250</v>
      </c>
      <c r="AD33" s="49"/>
      <c r="AE33" s="49"/>
      <c r="AF33" s="49"/>
      <c r="AG33" s="49"/>
      <c r="AH33" s="52"/>
      <c r="AI33" s="52"/>
    </row>
    <row r="34" spans="4:35" ht="15.75">
      <c r="D34" s="49">
        <v>25</v>
      </c>
      <c r="E34" s="49">
        <v>25</v>
      </c>
      <c r="F34" s="176">
        <f t="shared" si="0"/>
        <v>1</v>
      </c>
      <c r="H34" s="45">
        <v>30</v>
      </c>
      <c r="I34" s="46">
        <v>44366</v>
      </c>
      <c r="J34" s="45">
        <f t="shared" si="9"/>
        <v>100</v>
      </c>
      <c r="K34" s="47">
        <v>16</v>
      </c>
      <c r="L34" s="175">
        <f t="shared" si="5"/>
        <v>1600</v>
      </c>
      <c r="M34" s="47">
        <v>0</v>
      </c>
      <c r="N34" s="47">
        <v>0</v>
      </c>
      <c r="O34" s="175">
        <f t="shared" si="6"/>
        <v>74300</v>
      </c>
      <c r="P34" s="52"/>
      <c r="Q34" s="48">
        <f t="shared" si="7"/>
        <v>1000</v>
      </c>
      <c r="R34" s="47">
        <v>67</v>
      </c>
      <c r="S34" s="174">
        <f t="shared" si="1"/>
        <v>67000</v>
      </c>
      <c r="T34" s="49">
        <v>0</v>
      </c>
      <c r="U34" s="49">
        <v>1</v>
      </c>
      <c r="V34" s="49">
        <v>13000</v>
      </c>
      <c r="W34" s="174">
        <f t="shared" si="10"/>
        <v>2501250</v>
      </c>
      <c r="X34" s="49">
        <v>0</v>
      </c>
      <c r="Y34" s="49">
        <v>0</v>
      </c>
      <c r="Z34" s="102">
        <f t="shared" si="8"/>
        <v>0.1</v>
      </c>
      <c r="AA34" s="179">
        <f t="shared" si="2"/>
        <v>0</v>
      </c>
      <c r="AB34" s="179">
        <f t="shared" si="3"/>
        <v>0</v>
      </c>
      <c r="AC34" s="174">
        <f t="shared" si="4"/>
        <v>2501250</v>
      </c>
      <c r="AD34" s="49"/>
      <c r="AE34" s="49"/>
      <c r="AF34" s="49"/>
      <c r="AG34" s="49"/>
      <c r="AH34" s="52"/>
      <c r="AI34" s="52"/>
    </row>
    <row r="35" spans="4:35" ht="15.75">
      <c r="D35" s="49">
        <v>25</v>
      </c>
      <c r="E35" s="49">
        <v>25</v>
      </c>
      <c r="F35" s="176">
        <f t="shared" si="0"/>
        <v>1</v>
      </c>
      <c r="H35" s="45">
        <v>31</v>
      </c>
      <c r="I35" s="46">
        <v>44373</v>
      </c>
      <c r="J35" s="45">
        <f t="shared" si="9"/>
        <v>100</v>
      </c>
      <c r="K35" s="47">
        <v>15</v>
      </c>
      <c r="L35" s="175">
        <f t="shared" si="5"/>
        <v>1500</v>
      </c>
      <c r="M35" s="47">
        <v>0</v>
      </c>
      <c r="N35" s="47">
        <v>0</v>
      </c>
      <c r="O35" s="175">
        <f t="shared" si="6"/>
        <v>75800</v>
      </c>
      <c r="P35" s="52"/>
      <c r="Q35" s="48">
        <f t="shared" si="7"/>
        <v>1000</v>
      </c>
      <c r="R35" s="47">
        <v>75</v>
      </c>
      <c r="S35" s="174">
        <f t="shared" si="1"/>
        <v>75000</v>
      </c>
      <c r="T35" s="49">
        <v>1300</v>
      </c>
      <c r="U35" s="49">
        <v>0</v>
      </c>
      <c r="V35" s="49">
        <v>0</v>
      </c>
      <c r="W35" s="174">
        <f t="shared" si="10"/>
        <v>2577550</v>
      </c>
      <c r="X35" s="49">
        <v>0</v>
      </c>
      <c r="Y35" s="49">
        <v>0</v>
      </c>
      <c r="Z35" s="102">
        <f t="shared" si="8"/>
        <v>0.1</v>
      </c>
      <c r="AA35" s="179">
        <f t="shared" si="2"/>
        <v>0</v>
      </c>
      <c r="AB35" s="179">
        <f t="shared" si="3"/>
        <v>0</v>
      </c>
      <c r="AC35" s="174">
        <f t="shared" si="4"/>
        <v>2577550</v>
      </c>
      <c r="AD35" s="49"/>
      <c r="AE35" s="49"/>
      <c r="AF35" s="49"/>
      <c r="AG35" s="49"/>
      <c r="AH35" s="52"/>
      <c r="AI35" s="52"/>
    </row>
    <row r="36" spans="4:35" ht="15.75">
      <c r="D36" s="49">
        <v>25</v>
      </c>
      <c r="E36" s="49">
        <v>25</v>
      </c>
      <c r="F36" s="176">
        <f t="shared" si="0"/>
        <v>1</v>
      </c>
      <c r="H36" s="45">
        <v>32</v>
      </c>
      <c r="I36" s="46">
        <v>44380</v>
      </c>
      <c r="J36" s="45">
        <f t="shared" si="9"/>
        <v>100</v>
      </c>
      <c r="K36" s="47">
        <v>32</v>
      </c>
      <c r="L36" s="175">
        <f t="shared" si="5"/>
        <v>3200</v>
      </c>
      <c r="M36" s="47">
        <v>0</v>
      </c>
      <c r="N36" s="47">
        <v>0</v>
      </c>
      <c r="O36" s="175">
        <f t="shared" si="6"/>
        <v>79000</v>
      </c>
      <c r="P36" s="52"/>
      <c r="Q36" s="48">
        <f t="shared" si="7"/>
        <v>1000</v>
      </c>
      <c r="R36" s="47">
        <v>70</v>
      </c>
      <c r="S36" s="174">
        <f t="shared" si="1"/>
        <v>70000</v>
      </c>
      <c r="T36" s="49">
        <v>2350</v>
      </c>
      <c r="U36" s="49">
        <v>3</v>
      </c>
      <c r="V36" s="49">
        <v>40000</v>
      </c>
      <c r="W36" s="174">
        <f t="shared" si="10"/>
        <v>2689900</v>
      </c>
      <c r="X36" s="49">
        <v>0</v>
      </c>
      <c r="Y36" s="49">
        <v>0</v>
      </c>
      <c r="Z36" s="102">
        <f t="shared" si="8"/>
        <v>0.1</v>
      </c>
      <c r="AA36" s="179">
        <f t="shared" si="2"/>
        <v>0</v>
      </c>
      <c r="AB36" s="179">
        <f t="shared" si="3"/>
        <v>0</v>
      </c>
      <c r="AC36" s="174">
        <f t="shared" si="4"/>
        <v>2689900</v>
      </c>
      <c r="AD36" s="49"/>
      <c r="AE36" s="49"/>
      <c r="AF36" s="49"/>
      <c r="AG36" s="49"/>
      <c r="AH36" s="52"/>
      <c r="AI36" s="52"/>
    </row>
    <row r="37" spans="4:35" ht="15.75">
      <c r="D37" s="49">
        <v>25</v>
      </c>
      <c r="E37" s="49">
        <v>25</v>
      </c>
      <c r="F37" s="176">
        <f t="shared" si="0"/>
        <v>1</v>
      </c>
      <c r="H37" s="45">
        <v>33</v>
      </c>
      <c r="I37" s="46">
        <v>44387</v>
      </c>
      <c r="J37" s="45">
        <f t="shared" si="9"/>
        <v>100</v>
      </c>
      <c r="K37" s="47">
        <v>25</v>
      </c>
      <c r="L37" s="175">
        <f t="shared" si="5"/>
        <v>2500</v>
      </c>
      <c r="M37" s="47">
        <v>0</v>
      </c>
      <c r="N37" s="47">
        <v>0</v>
      </c>
      <c r="O37" s="175">
        <f t="shared" si="6"/>
        <v>81500</v>
      </c>
      <c r="P37" s="52"/>
      <c r="Q37" s="48">
        <f t="shared" si="7"/>
        <v>1000</v>
      </c>
      <c r="R37" s="47">
        <v>73</v>
      </c>
      <c r="S37" s="174">
        <f t="shared" si="1"/>
        <v>73000</v>
      </c>
      <c r="T37" s="49">
        <v>2700</v>
      </c>
      <c r="U37" s="49">
        <v>3</v>
      </c>
      <c r="V37" s="49">
        <v>25000</v>
      </c>
      <c r="W37" s="174">
        <f t="shared" si="10"/>
        <v>2790600</v>
      </c>
      <c r="X37" s="49">
        <v>0</v>
      </c>
      <c r="Y37" s="49">
        <v>0</v>
      </c>
      <c r="Z37" s="102">
        <f t="shared" si="8"/>
        <v>0.1</v>
      </c>
      <c r="AA37" s="179">
        <f t="shared" si="2"/>
        <v>0</v>
      </c>
      <c r="AB37" s="179">
        <f t="shared" si="3"/>
        <v>0</v>
      </c>
      <c r="AC37" s="174">
        <f t="shared" si="4"/>
        <v>2790600</v>
      </c>
      <c r="AD37" s="49"/>
      <c r="AE37" s="49"/>
      <c r="AF37" s="49"/>
      <c r="AG37" s="49"/>
      <c r="AH37" s="52"/>
      <c r="AI37" s="52"/>
    </row>
    <row r="38" spans="4:35" ht="15.75">
      <c r="D38" s="49">
        <v>25</v>
      </c>
      <c r="E38" s="49">
        <v>25</v>
      </c>
      <c r="F38" s="176">
        <f t="shared" si="0"/>
        <v>1</v>
      </c>
      <c r="H38" s="45">
        <v>34</v>
      </c>
      <c r="I38" s="46">
        <v>44394</v>
      </c>
      <c r="J38" s="45">
        <f t="shared" si="9"/>
        <v>100</v>
      </c>
      <c r="K38" s="47">
        <v>29</v>
      </c>
      <c r="L38" s="175">
        <f t="shared" si="5"/>
        <v>2900</v>
      </c>
      <c r="M38" s="47">
        <v>0</v>
      </c>
      <c r="N38" s="47">
        <v>0</v>
      </c>
      <c r="O38" s="175">
        <f t="shared" si="6"/>
        <v>84400</v>
      </c>
      <c r="P38" s="52"/>
      <c r="Q38" s="48">
        <f t="shared" si="7"/>
        <v>1000</v>
      </c>
      <c r="R38" s="47">
        <v>73</v>
      </c>
      <c r="S38" s="174">
        <f t="shared" si="1"/>
        <v>73000</v>
      </c>
      <c r="T38" s="49">
        <v>1000</v>
      </c>
      <c r="U38" s="49">
        <v>7</v>
      </c>
      <c r="V38" s="49">
        <v>155000</v>
      </c>
      <c r="W38" s="174">
        <f t="shared" si="10"/>
        <v>3019600</v>
      </c>
      <c r="X38" s="49">
        <v>0</v>
      </c>
      <c r="Y38" s="49">
        <v>0</v>
      </c>
      <c r="Z38" s="102">
        <f t="shared" si="8"/>
        <v>0.1</v>
      </c>
      <c r="AA38" s="179">
        <f t="shared" si="2"/>
        <v>0</v>
      </c>
      <c r="AB38" s="179">
        <f t="shared" si="3"/>
        <v>0</v>
      </c>
      <c r="AC38" s="174">
        <f t="shared" si="4"/>
        <v>3019600</v>
      </c>
      <c r="AD38" s="49"/>
      <c r="AE38" s="49"/>
      <c r="AF38" s="49"/>
      <c r="AG38" s="49"/>
      <c r="AH38" s="52"/>
      <c r="AI38" s="52"/>
    </row>
    <row r="39" spans="4:35" ht="15.75">
      <c r="D39" s="49">
        <v>25</v>
      </c>
      <c r="E39" s="49">
        <v>25</v>
      </c>
      <c r="F39" s="176">
        <f t="shared" si="0"/>
        <v>1</v>
      </c>
      <c r="H39" s="45">
        <v>35</v>
      </c>
      <c r="I39" s="46">
        <v>44401</v>
      </c>
      <c r="J39" s="45">
        <f t="shared" si="9"/>
        <v>100</v>
      </c>
      <c r="K39" s="47">
        <v>26</v>
      </c>
      <c r="L39" s="175">
        <f t="shared" si="5"/>
        <v>2600</v>
      </c>
      <c r="M39" s="47">
        <v>0</v>
      </c>
      <c r="N39" s="47">
        <v>0</v>
      </c>
      <c r="O39" s="175">
        <f t="shared" si="6"/>
        <v>87000</v>
      </c>
      <c r="P39" s="52"/>
      <c r="Q39" s="48">
        <f t="shared" si="7"/>
        <v>1000</v>
      </c>
      <c r="R39" s="47">
        <v>84</v>
      </c>
      <c r="S39" s="174">
        <f t="shared" si="1"/>
        <v>84000</v>
      </c>
      <c r="T39" s="49">
        <v>900</v>
      </c>
      <c r="U39" s="49">
        <v>3</v>
      </c>
      <c r="V39" s="49">
        <v>57000</v>
      </c>
      <c r="W39" s="174">
        <f t="shared" si="10"/>
        <v>3161500</v>
      </c>
      <c r="X39" s="49">
        <v>0</v>
      </c>
      <c r="Y39" s="49">
        <v>0</v>
      </c>
      <c r="Z39" s="102">
        <f t="shared" si="8"/>
        <v>0.1</v>
      </c>
      <c r="AA39" s="179">
        <f t="shared" si="2"/>
        <v>0</v>
      </c>
      <c r="AB39" s="179">
        <f t="shared" si="3"/>
        <v>0</v>
      </c>
      <c r="AC39" s="174">
        <f t="shared" si="4"/>
        <v>3161500</v>
      </c>
      <c r="AD39" s="49"/>
      <c r="AE39" s="49"/>
      <c r="AF39" s="49"/>
      <c r="AG39" s="49"/>
      <c r="AH39" s="52"/>
      <c r="AI39" s="52"/>
    </row>
    <row r="40" spans="4:35" ht="15.75">
      <c r="D40" s="49"/>
      <c r="E40" s="49"/>
      <c r="F40" s="176" t="str">
        <f t="shared" si="0"/>
        <v/>
      </c>
      <c r="H40" s="45">
        <v>36</v>
      </c>
      <c r="I40" s="47"/>
      <c r="J40" s="45" t="str">
        <f t="shared" si="9"/>
        <v/>
      </c>
      <c r="K40" s="47"/>
      <c r="L40" s="175" t="str">
        <f t="shared" si="5"/>
        <v/>
      </c>
      <c r="M40" s="47"/>
      <c r="N40" s="47"/>
      <c r="O40" s="175" t="str">
        <f t="shared" si="6"/>
        <v/>
      </c>
      <c r="P40" s="52"/>
      <c r="Q40" s="48" t="str">
        <f t="shared" si="7"/>
        <v/>
      </c>
      <c r="R40" s="47"/>
      <c r="S40" s="174" t="str">
        <f t="shared" si="1"/>
        <v/>
      </c>
      <c r="T40" s="49"/>
      <c r="U40" s="49"/>
      <c r="V40" s="49"/>
      <c r="W40" s="174" t="str">
        <f t="shared" si="10"/>
        <v/>
      </c>
      <c r="X40" s="49"/>
      <c r="Y40" s="49"/>
      <c r="Z40" s="102" t="str">
        <f t="shared" si="8"/>
        <v/>
      </c>
      <c r="AA40" s="179" t="str">
        <f t="shared" si="2"/>
        <v/>
      </c>
      <c r="AB40" s="179" t="str">
        <f t="shared" si="3"/>
        <v/>
      </c>
      <c r="AC40" s="174" t="str">
        <f t="shared" si="4"/>
        <v/>
      </c>
      <c r="AD40" s="49"/>
      <c r="AE40" s="49"/>
      <c r="AF40" s="49"/>
      <c r="AG40" s="49"/>
      <c r="AH40" s="52"/>
      <c r="AI40" s="52"/>
    </row>
    <row r="41" spans="4:35">
      <c r="D41" s="178">
        <f>SUM(D5:D40)</f>
        <v>875</v>
      </c>
      <c r="E41" s="178">
        <f>SUM(E5:E40)</f>
        <v>831</v>
      </c>
      <c r="F41" s="177">
        <f>IF(E41=0,"",E41/D41)</f>
        <v>0.94971428571428573</v>
      </c>
      <c r="H41" s="256" t="s">
        <v>532</v>
      </c>
      <c r="I41" s="256"/>
      <c r="J41" s="256"/>
      <c r="K41" s="175">
        <f>SUM(K5:K40)</f>
        <v>870</v>
      </c>
      <c r="L41" s="175">
        <f>SUM(L5:L40)</f>
        <v>87000</v>
      </c>
      <c r="M41" s="175">
        <f>SUM(M5:M40)</f>
        <v>0</v>
      </c>
      <c r="N41" s="175">
        <f>SUM(N5:N40)</f>
        <v>0</v>
      </c>
      <c r="O41" s="175">
        <f>L41-(M41+N41)</f>
        <v>87000</v>
      </c>
      <c r="P41" s="52"/>
      <c r="Q41" s="50" t="s">
        <v>552</v>
      </c>
      <c r="R41" s="182">
        <f>SUM(R5:R40)</f>
        <v>3187</v>
      </c>
      <c r="S41" s="182">
        <f>SUM(S5:S40)</f>
        <v>3187000</v>
      </c>
      <c r="T41" s="182">
        <f>SUM(T5:T40)</f>
        <v>26000</v>
      </c>
      <c r="U41" s="183">
        <f>SUM(U5:U40)</f>
        <v>72</v>
      </c>
      <c r="V41" s="184">
        <f>SUM(V5:V40)</f>
        <v>1203500</v>
      </c>
      <c r="W41" s="53"/>
      <c r="X41" s="180">
        <f>SUM(X5:X40)</f>
        <v>30</v>
      </c>
      <c r="Y41" s="180">
        <f>SUM(Y5:Y40)</f>
        <v>1255000</v>
      </c>
      <c r="Z41" s="180"/>
      <c r="AA41" s="180">
        <f t="shared" ref="AA41:AG41" si="11">SUM(AA5:AA40)</f>
        <v>125500</v>
      </c>
      <c r="AB41" s="181">
        <f t="shared" si="11"/>
        <v>1380500</v>
      </c>
      <c r="AC41" s="182">
        <f t="shared" si="11"/>
        <v>44386350</v>
      </c>
      <c r="AD41" s="187">
        <f t="shared" si="11"/>
        <v>0</v>
      </c>
      <c r="AE41" s="187">
        <f t="shared" si="11"/>
        <v>0</v>
      </c>
      <c r="AF41" s="187">
        <f t="shared" si="11"/>
        <v>0</v>
      </c>
      <c r="AG41" s="187">
        <f t="shared" si="11"/>
        <v>0</v>
      </c>
      <c r="AH41" s="52"/>
      <c r="AI41" s="52"/>
    </row>
    <row r="42" spans="4:35" ht="45">
      <c r="D42" s="52"/>
      <c r="E42" s="52"/>
      <c r="F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185" t="s">
        <v>602</v>
      </c>
      <c r="V42" s="186">
        <f>V41/AB41</f>
        <v>0.87178558493299529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</row>
    <row r="43" spans="4:35">
      <c r="D43" s="52"/>
      <c r="E43" s="52"/>
      <c r="F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</row>
    <row r="44" spans="4:35">
      <c r="D44" s="52"/>
      <c r="E44" s="52"/>
      <c r="F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</row>
    <row r="45" spans="4:35">
      <c r="D45" s="52"/>
      <c r="E45" s="52"/>
      <c r="F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</row>
    <row r="46" spans="4:35">
      <c r="D46" s="52"/>
      <c r="E46" s="52"/>
      <c r="F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</row>
    <row r="47" spans="4:35">
      <c r="D47" s="52"/>
      <c r="E47" s="52"/>
      <c r="F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</row>
    <row r="48" spans="4:35">
      <c r="D48" s="52"/>
      <c r="E48" s="52"/>
      <c r="F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</row>
    <row r="49" spans="4:35">
      <c r="D49" s="52"/>
      <c r="E49" s="52"/>
      <c r="F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</row>
    <row r="50" spans="4:35">
      <c r="D50" s="52"/>
      <c r="E50" s="52"/>
      <c r="F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</row>
    <row r="51" spans="4:35">
      <c r="D51" s="52"/>
      <c r="E51" s="52"/>
      <c r="F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</row>
    <row r="52" spans="4:35">
      <c r="D52" s="52"/>
      <c r="E52" s="52"/>
      <c r="F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</row>
    <row r="53" spans="4:35">
      <c r="D53" s="52"/>
      <c r="E53" s="52"/>
      <c r="F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</row>
    <row r="54" spans="4:35">
      <c r="D54" s="52"/>
      <c r="E54" s="52"/>
      <c r="F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</row>
    <row r="55" spans="4:35">
      <c r="D55" s="52"/>
      <c r="E55" s="52"/>
      <c r="F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4:35">
      <c r="D56" s="52"/>
      <c r="E56" s="52"/>
      <c r="F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</row>
    <row r="57" spans="4:35">
      <c r="D57" s="52"/>
      <c r="E57" s="52"/>
      <c r="F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</row>
    <row r="58" spans="4:35">
      <c r="D58" s="52"/>
      <c r="E58" s="52"/>
      <c r="F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</row>
    <row r="59" spans="4:35">
      <c r="D59" s="52"/>
      <c r="E59" s="52"/>
      <c r="F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</row>
    <row r="60" spans="4:35">
      <c r="D60" s="52"/>
      <c r="E60" s="52"/>
      <c r="F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</row>
    <row r="61" spans="4:35">
      <c r="D61" s="52"/>
      <c r="E61" s="52"/>
      <c r="F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</row>
    <row r="62" spans="4:35">
      <c r="D62" s="52"/>
      <c r="E62" s="52"/>
      <c r="F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</row>
    <row r="63" spans="4:35">
      <c r="D63" s="52"/>
      <c r="E63" s="52"/>
      <c r="F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</row>
    <row r="64" spans="4:35">
      <c r="D64" s="52"/>
      <c r="E64" s="52"/>
      <c r="F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</row>
    <row r="65" spans="4:35">
      <c r="D65" s="52"/>
      <c r="E65" s="52"/>
      <c r="F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</row>
    <row r="66" spans="4:35">
      <c r="D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</row>
    <row r="67" spans="4:35">
      <c r="D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</row>
    <row r="68" spans="4:35">
      <c r="D68" s="52"/>
      <c r="E68" s="52"/>
      <c r="F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</row>
    <row r="69" spans="4:35">
      <c r="D69" s="52"/>
      <c r="E69" s="52"/>
      <c r="F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</row>
    <row r="70" spans="4:35">
      <c r="D70" s="52"/>
      <c r="E70" s="52"/>
      <c r="F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</row>
    <row r="71" spans="4:35">
      <c r="D71" s="52"/>
      <c r="E71" s="52"/>
      <c r="F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</row>
    <row r="72" spans="4:35">
      <c r="D72" s="52"/>
      <c r="E72" s="52"/>
      <c r="F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</row>
    <row r="73" spans="4:35">
      <c r="D73" s="52"/>
      <c r="E73" s="52"/>
      <c r="F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</row>
    <row r="74" spans="4:35">
      <c r="D74" s="52"/>
      <c r="E74" s="52"/>
      <c r="F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</row>
    <row r="75" spans="4:35">
      <c r="D75" s="52"/>
      <c r="E75" s="52"/>
      <c r="F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</row>
    <row r="76" spans="4:35">
      <c r="D76" s="52"/>
      <c r="E76" s="52"/>
      <c r="F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</row>
    <row r="77" spans="4:35">
      <c r="D77" s="52"/>
      <c r="E77" s="52"/>
      <c r="F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</row>
    <row r="78" spans="4:35">
      <c r="D78" s="52"/>
      <c r="E78" s="52"/>
      <c r="F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</row>
    <row r="79" spans="4:35">
      <c r="D79" s="52"/>
      <c r="E79" s="52"/>
      <c r="F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</row>
    <row r="80" spans="4:35">
      <c r="D80" s="52"/>
      <c r="E80" s="52"/>
      <c r="F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</row>
    <row r="81" spans="4:35">
      <c r="D81" s="52"/>
      <c r="E81" s="52"/>
      <c r="F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</row>
    <row r="82" spans="4:35">
      <c r="D82" s="52"/>
      <c r="E82" s="52"/>
      <c r="F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</row>
    <row r="83" spans="4:35">
      <c r="D83" s="52"/>
      <c r="E83" s="52"/>
      <c r="F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</row>
    <row r="84" spans="4:35">
      <c r="D84" s="52"/>
      <c r="E84" s="52"/>
      <c r="F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</row>
    <row r="85" spans="4:35">
      <c r="D85" s="52"/>
      <c r="E85" s="52"/>
      <c r="F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</row>
    <row r="86" spans="4:35">
      <c r="D86" s="52"/>
      <c r="E86" s="52"/>
      <c r="F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</row>
    <row r="87" spans="4:35">
      <c r="D87" s="52"/>
      <c r="E87" s="52"/>
      <c r="F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</row>
    <row r="88" spans="4:35">
      <c r="D88" s="52"/>
      <c r="E88" s="52"/>
      <c r="F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</row>
    <row r="89" spans="4:35">
      <c r="D89" s="52"/>
      <c r="E89" s="52"/>
      <c r="F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</row>
    <row r="90" spans="4:35">
      <c r="D90" s="52"/>
      <c r="E90" s="52"/>
      <c r="F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</row>
    <row r="91" spans="4:35">
      <c r="D91" s="52"/>
      <c r="E91" s="52"/>
      <c r="F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</row>
    <row r="92" spans="4:35">
      <c r="D92" s="52"/>
      <c r="E92" s="52"/>
      <c r="F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</row>
    <row r="93" spans="4:35">
      <c r="D93" s="52"/>
      <c r="E93" s="52"/>
      <c r="F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</row>
    <row r="94" spans="4:35">
      <c r="D94" s="52"/>
      <c r="E94" s="52"/>
      <c r="F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</row>
    <row r="95" spans="4:35">
      <c r="D95" s="52"/>
      <c r="E95" s="52"/>
      <c r="F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</row>
    <row r="96" spans="4:35">
      <c r="D96" s="52"/>
      <c r="E96" s="52"/>
      <c r="F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</row>
    <row r="97" spans="4:35">
      <c r="D97" s="52"/>
      <c r="E97" s="52"/>
      <c r="F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</row>
    <row r="98" spans="4:35">
      <c r="D98" s="52"/>
      <c r="E98" s="52"/>
      <c r="F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</row>
    <row r="99" spans="4:35">
      <c r="D99" s="52"/>
      <c r="E99" s="52"/>
      <c r="F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</row>
    <row r="100" spans="4:35">
      <c r="D100" s="52"/>
      <c r="E100" s="52"/>
      <c r="F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</row>
    <row r="101" spans="4:35">
      <c r="D101" s="52"/>
      <c r="E101" s="52"/>
      <c r="F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</row>
    <row r="102" spans="4:35">
      <c r="D102" s="52"/>
      <c r="E102" s="52"/>
      <c r="F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</row>
    <row r="103" spans="4:35">
      <c r="D103" s="52"/>
      <c r="E103" s="52"/>
      <c r="F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</row>
    <row r="104" spans="4:35">
      <c r="D104" s="52"/>
      <c r="E104" s="52"/>
      <c r="F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</row>
    <row r="105" spans="4:35">
      <c r="D105" s="52"/>
      <c r="E105" s="52"/>
      <c r="F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</row>
    <row r="106" spans="4:35">
      <c r="D106" s="52"/>
      <c r="E106" s="52"/>
      <c r="F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</row>
  </sheetData>
  <sheetProtection algorithmName="SHA-512" hashValue="ZCQW/WP7SA0iFMnJKxSIJBOGIQN1ybXwElRf7dKv7rz9yRhuQywqzFN5ujw8OGlc7/zQ2NiLdGI1A5Hz+Struw==" saltValue="hGXMHJqkEqet4641+eWO6w==" spinCount="100000" sheet="1" objects="1" scenarios="1"/>
  <mergeCells count="7">
    <mergeCell ref="D1:F3"/>
    <mergeCell ref="H1:O3"/>
    <mergeCell ref="AD1:AG3"/>
    <mergeCell ref="H41:J41"/>
    <mergeCell ref="Q1:T3"/>
    <mergeCell ref="U1:V3"/>
    <mergeCell ref="X1:AB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2:AC34"/>
  <sheetViews>
    <sheetView topLeftCell="V6" workbookViewId="0">
      <selection activeCell="C8" sqref="C8"/>
    </sheetView>
  </sheetViews>
  <sheetFormatPr baseColWidth="10" defaultRowHeight="15"/>
  <cols>
    <col min="2" max="2" width="21.140625" customWidth="1"/>
    <col min="3" max="3" width="39" customWidth="1"/>
    <col min="4" max="4" width="20.85546875" bestFit="1" customWidth="1"/>
    <col min="5" max="5" width="24.85546875" customWidth="1"/>
    <col min="6" max="6" width="20.5703125" customWidth="1"/>
    <col min="7" max="7" width="20" customWidth="1"/>
    <col min="8" max="8" width="11.140625" customWidth="1"/>
    <col min="9" max="9" width="18.85546875" customWidth="1"/>
    <col min="10" max="10" width="14.5703125" customWidth="1"/>
    <col min="11" max="11" width="12.42578125" customWidth="1"/>
    <col min="12" max="15" width="14.140625" customWidth="1"/>
    <col min="16" max="19" width="14.140625" style="41" customWidth="1"/>
    <col min="20" max="23" width="12.5703125" customWidth="1"/>
    <col min="24" max="24" width="14.5703125" bestFit="1" customWidth="1"/>
    <col min="25" max="25" width="17.42578125" bestFit="1" customWidth="1"/>
    <col min="26" max="26" width="18.5703125" customWidth="1"/>
    <col min="27" max="27" width="27" style="41" customWidth="1"/>
    <col min="28" max="28" width="17.140625" customWidth="1"/>
    <col min="29" max="29" width="14.85546875" customWidth="1"/>
  </cols>
  <sheetData>
    <row r="2" spans="1:29" ht="15.75" thickBot="1"/>
    <row r="3" spans="1:29" ht="30.75" thickBot="1">
      <c r="A3" s="54"/>
      <c r="B3" s="128" t="s">
        <v>0</v>
      </c>
      <c r="C3" s="129" t="s">
        <v>260</v>
      </c>
      <c r="D3" s="130" t="s">
        <v>261</v>
      </c>
    </row>
    <row r="4" spans="1:29" s="15" customFormat="1" ht="15.75" thickBot="1">
      <c r="A4" s="56"/>
      <c r="B4" s="38" t="str">
        <f>+INFORMATIONS!B4</f>
        <v>TONKPI</v>
      </c>
      <c r="C4" s="39" t="str">
        <f>+INFORMATIONS!C4</f>
        <v>BIN_HOUYE</v>
      </c>
      <c r="D4" s="40" t="str">
        <f>+INFORMATIONS!D4</f>
        <v>youampleu</v>
      </c>
      <c r="P4" s="42"/>
      <c r="Q4" s="42"/>
      <c r="R4" s="42"/>
      <c r="S4" s="42"/>
      <c r="AA4" s="42"/>
    </row>
    <row r="5" spans="1:29" s="37" customFormat="1" ht="15.75" thickBot="1">
      <c r="A5" s="54"/>
      <c r="B5"/>
      <c r="N5" s="43"/>
      <c r="O5" s="43"/>
      <c r="P5" s="43"/>
      <c r="Q5" s="43"/>
      <c r="Y5" s="43"/>
    </row>
    <row r="6" spans="1:29" ht="22.7" customHeight="1">
      <c r="A6" s="54"/>
      <c r="B6" s="283" t="s">
        <v>515</v>
      </c>
      <c r="C6" s="285" t="s">
        <v>270</v>
      </c>
      <c r="D6" s="281" t="s">
        <v>271</v>
      </c>
      <c r="E6" s="281" t="s">
        <v>273</v>
      </c>
      <c r="F6" s="281" t="s">
        <v>275</v>
      </c>
      <c r="G6" s="281" t="s">
        <v>272</v>
      </c>
      <c r="H6" s="281" t="s">
        <v>274</v>
      </c>
      <c r="I6" s="281" t="s">
        <v>279</v>
      </c>
      <c r="J6" s="281" t="s">
        <v>276</v>
      </c>
      <c r="K6" s="281" t="s">
        <v>472</v>
      </c>
      <c r="L6" s="281" t="s">
        <v>280</v>
      </c>
      <c r="M6" s="281"/>
      <c r="N6" s="281"/>
      <c r="O6" s="281"/>
      <c r="P6" s="281" t="s">
        <v>473</v>
      </c>
      <c r="Q6" s="281"/>
      <c r="R6" s="281"/>
      <c r="S6" s="281"/>
      <c r="T6" s="281" t="s">
        <v>281</v>
      </c>
      <c r="U6" s="281"/>
      <c r="V6" s="281"/>
      <c r="W6" s="281"/>
      <c r="X6" s="281" t="s">
        <v>474</v>
      </c>
      <c r="Y6" s="281" t="s">
        <v>277</v>
      </c>
      <c r="Z6" s="281" t="s">
        <v>278</v>
      </c>
      <c r="AA6" s="281" t="s">
        <v>283</v>
      </c>
      <c r="AB6" s="281" t="s">
        <v>336</v>
      </c>
      <c r="AC6" s="287" t="s">
        <v>475</v>
      </c>
    </row>
    <row r="7" spans="1:29" s="34" customFormat="1" ht="41.45" customHeight="1" thickBot="1">
      <c r="A7"/>
      <c r="B7" s="284"/>
      <c r="C7" s="286"/>
      <c r="D7" s="282"/>
      <c r="E7" s="282"/>
      <c r="F7" s="282"/>
      <c r="G7" s="282"/>
      <c r="H7" s="282"/>
      <c r="I7" s="282"/>
      <c r="J7" s="282"/>
      <c r="K7" s="282"/>
      <c r="L7" s="139">
        <v>1</v>
      </c>
      <c r="M7" s="139">
        <v>2</v>
      </c>
      <c r="N7" s="139">
        <v>3</v>
      </c>
      <c r="O7" s="139">
        <v>4</v>
      </c>
      <c r="P7" s="139">
        <v>1</v>
      </c>
      <c r="Q7" s="139">
        <v>2</v>
      </c>
      <c r="R7" s="139">
        <v>3</v>
      </c>
      <c r="S7" s="139">
        <v>4</v>
      </c>
      <c r="T7" s="139">
        <v>1</v>
      </c>
      <c r="U7" s="139">
        <v>2</v>
      </c>
      <c r="V7" s="139">
        <v>3</v>
      </c>
      <c r="W7" s="139">
        <v>4</v>
      </c>
      <c r="X7" s="282"/>
      <c r="Y7" s="282"/>
      <c r="Z7" s="282"/>
      <c r="AA7" s="282"/>
      <c r="AB7" s="282"/>
      <c r="AC7" s="288"/>
    </row>
    <row r="8" spans="1:29" s="16" customFormat="1" ht="39.6" customHeight="1">
      <c r="A8" s="55"/>
      <c r="B8" s="140">
        <v>1</v>
      </c>
      <c r="C8" s="67"/>
      <c r="D8" s="67"/>
      <c r="E8" s="67"/>
      <c r="F8" s="68"/>
      <c r="G8" s="69"/>
      <c r="H8" s="67"/>
      <c r="I8" s="67"/>
      <c r="J8" s="67"/>
      <c r="K8" s="67"/>
      <c r="L8" s="67"/>
      <c r="M8" s="67"/>
      <c r="N8" s="67"/>
      <c r="O8" s="67"/>
      <c r="P8" s="70"/>
      <c r="Q8" s="70"/>
      <c r="R8" s="70"/>
      <c r="S8" s="70"/>
      <c r="T8" s="67"/>
      <c r="U8" s="67"/>
      <c r="V8" s="67"/>
      <c r="W8" s="67"/>
      <c r="X8" s="67"/>
      <c r="Y8" s="67"/>
      <c r="Z8" s="67"/>
      <c r="AA8" s="70"/>
      <c r="AB8" s="67"/>
      <c r="AC8" s="71"/>
    </row>
    <row r="9" spans="1:29" s="16" customFormat="1" ht="39.6" customHeight="1">
      <c r="A9" s="55"/>
      <c r="B9" s="141">
        <v>2</v>
      </c>
      <c r="C9" s="72"/>
      <c r="D9" s="72"/>
      <c r="E9" s="72"/>
      <c r="F9" s="73"/>
      <c r="G9" s="74"/>
      <c r="H9" s="72"/>
      <c r="I9" s="72"/>
      <c r="J9" s="72"/>
      <c r="K9" s="72"/>
      <c r="L9" s="72"/>
      <c r="M9" s="72"/>
      <c r="N9" s="72"/>
      <c r="O9" s="72"/>
      <c r="P9" s="75"/>
      <c r="Q9" s="75"/>
      <c r="R9" s="75"/>
      <c r="S9" s="75"/>
      <c r="T9" s="72"/>
      <c r="U9" s="72"/>
      <c r="V9" s="72"/>
      <c r="W9" s="72"/>
      <c r="X9" s="72"/>
      <c r="Y9" s="72"/>
      <c r="Z9" s="72"/>
      <c r="AA9" s="75"/>
      <c r="AB9" s="72"/>
      <c r="AC9" s="76"/>
    </row>
    <row r="10" spans="1:29" s="16" customFormat="1" ht="39.6" customHeight="1">
      <c r="A10" s="55"/>
      <c r="B10" s="141">
        <v>3</v>
      </c>
      <c r="C10" s="72"/>
      <c r="D10" s="72"/>
      <c r="E10" s="72"/>
      <c r="F10" s="73"/>
      <c r="G10" s="74"/>
      <c r="H10" s="72"/>
      <c r="I10" s="72"/>
      <c r="J10" s="72"/>
      <c r="K10" s="72"/>
      <c r="L10" s="72"/>
      <c r="M10" s="72"/>
      <c r="N10" s="72"/>
      <c r="O10" s="72"/>
      <c r="P10" s="75"/>
      <c r="Q10" s="75"/>
      <c r="R10" s="75"/>
      <c r="S10" s="75"/>
      <c r="T10" s="72"/>
      <c r="U10" s="72"/>
      <c r="V10" s="72"/>
      <c r="W10" s="72"/>
      <c r="X10" s="72"/>
      <c r="Y10" s="72"/>
      <c r="Z10" s="72"/>
      <c r="AA10" s="75"/>
      <c r="AB10" s="72"/>
      <c r="AC10" s="76"/>
    </row>
    <row r="11" spans="1:29" s="16" customFormat="1" ht="39.6" customHeight="1">
      <c r="A11" s="55"/>
      <c r="B11" s="141">
        <v>4</v>
      </c>
      <c r="C11" s="72"/>
      <c r="D11" s="72"/>
      <c r="E11" s="72"/>
      <c r="F11" s="73"/>
      <c r="G11" s="74"/>
      <c r="H11" s="72"/>
      <c r="I11" s="72"/>
      <c r="J11" s="72"/>
      <c r="K11" s="72"/>
      <c r="L11" s="72"/>
      <c r="M11" s="72"/>
      <c r="N11" s="72"/>
      <c r="O11" s="72"/>
      <c r="P11" s="75"/>
      <c r="Q11" s="75"/>
      <c r="R11" s="75"/>
      <c r="S11" s="75"/>
      <c r="T11" s="72"/>
      <c r="U11" s="72"/>
      <c r="V11" s="72"/>
      <c r="W11" s="72"/>
      <c r="X11" s="72"/>
      <c r="Y11" s="72"/>
      <c r="Z11" s="72"/>
      <c r="AA11" s="75"/>
      <c r="AB11" s="72"/>
      <c r="AC11" s="76"/>
    </row>
    <row r="12" spans="1:29" s="16" customFormat="1" ht="39.6" customHeight="1">
      <c r="A12" s="55"/>
      <c r="B12" s="141">
        <v>5</v>
      </c>
      <c r="C12" s="72"/>
      <c r="D12" s="72"/>
      <c r="E12" s="72"/>
      <c r="F12" s="73"/>
      <c r="G12" s="74"/>
      <c r="H12" s="72"/>
      <c r="I12" s="72"/>
      <c r="J12" s="72"/>
      <c r="K12" s="72"/>
      <c r="L12" s="72"/>
      <c r="M12" s="72"/>
      <c r="N12" s="72"/>
      <c r="O12" s="72"/>
      <c r="P12" s="75"/>
      <c r="Q12" s="75"/>
      <c r="R12" s="75"/>
      <c r="S12" s="75"/>
      <c r="T12" s="72"/>
      <c r="U12" s="72"/>
      <c r="V12" s="72"/>
      <c r="W12" s="72"/>
      <c r="X12" s="72"/>
      <c r="Y12" s="72"/>
      <c r="Z12" s="72"/>
      <c r="AA12" s="75"/>
      <c r="AB12" s="72"/>
      <c r="AC12" s="76"/>
    </row>
    <row r="13" spans="1:29" s="16" customFormat="1" ht="39.6" customHeight="1">
      <c r="A13" s="55"/>
      <c r="B13" s="141">
        <v>6</v>
      </c>
      <c r="C13" s="72"/>
      <c r="D13" s="72"/>
      <c r="E13" s="72"/>
      <c r="F13" s="73"/>
      <c r="G13" s="74"/>
      <c r="H13" s="72"/>
      <c r="I13" s="72"/>
      <c r="J13" s="72"/>
      <c r="K13" s="72"/>
      <c r="L13" s="72"/>
      <c r="M13" s="72"/>
      <c r="N13" s="72"/>
      <c r="O13" s="72"/>
      <c r="P13" s="75"/>
      <c r="Q13" s="75"/>
      <c r="R13" s="75"/>
      <c r="S13" s="75"/>
      <c r="T13" s="72"/>
      <c r="U13" s="72"/>
      <c r="V13" s="72"/>
      <c r="W13" s="72"/>
      <c r="X13" s="72"/>
      <c r="Y13" s="72"/>
      <c r="Z13" s="72"/>
      <c r="AA13" s="75"/>
      <c r="AB13" s="72"/>
      <c r="AC13" s="76"/>
    </row>
    <row r="14" spans="1:29" s="16" customFormat="1" ht="39.6" customHeight="1">
      <c r="A14" s="55"/>
      <c r="B14" s="141">
        <v>7</v>
      </c>
      <c r="C14" s="72"/>
      <c r="D14" s="72"/>
      <c r="E14" s="72"/>
      <c r="F14" s="73"/>
      <c r="G14" s="74"/>
      <c r="H14" s="72"/>
      <c r="I14" s="72"/>
      <c r="J14" s="72"/>
      <c r="K14" s="72"/>
      <c r="L14" s="72"/>
      <c r="M14" s="72"/>
      <c r="N14" s="72"/>
      <c r="O14" s="72"/>
      <c r="P14" s="75"/>
      <c r="Q14" s="75"/>
      <c r="R14" s="75"/>
      <c r="S14" s="75"/>
      <c r="T14" s="72"/>
      <c r="U14" s="72"/>
      <c r="V14" s="72"/>
      <c r="W14" s="72"/>
      <c r="X14" s="72"/>
      <c r="Y14" s="72"/>
      <c r="Z14" s="72"/>
      <c r="AA14" s="75"/>
      <c r="AB14" s="72"/>
      <c r="AC14" s="76"/>
    </row>
    <row r="15" spans="1:29" s="16" customFormat="1" ht="39.6" customHeight="1">
      <c r="B15" s="141">
        <v>8</v>
      </c>
      <c r="C15" s="72"/>
      <c r="D15" s="72"/>
      <c r="E15" s="72"/>
      <c r="F15" s="73"/>
      <c r="G15" s="74"/>
      <c r="H15" s="72"/>
      <c r="I15" s="72"/>
      <c r="J15" s="72"/>
      <c r="K15" s="72"/>
      <c r="L15" s="72"/>
      <c r="M15" s="72"/>
      <c r="N15" s="72"/>
      <c r="O15" s="72"/>
      <c r="P15" s="75"/>
      <c r="Q15" s="75"/>
      <c r="R15" s="75"/>
      <c r="S15" s="75"/>
      <c r="T15" s="72"/>
      <c r="U15" s="72"/>
      <c r="V15" s="72"/>
      <c r="W15" s="72"/>
      <c r="X15" s="72"/>
      <c r="Y15" s="72"/>
      <c r="Z15" s="72"/>
      <c r="AA15" s="75"/>
      <c r="AB15" s="72"/>
      <c r="AC15" s="76"/>
    </row>
    <row r="16" spans="1:29" s="16" customFormat="1" ht="39.6" customHeight="1">
      <c r="B16" s="141">
        <v>9</v>
      </c>
      <c r="C16" s="72"/>
      <c r="D16" s="72"/>
      <c r="E16" s="72"/>
      <c r="F16" s="73"/>
      <c r="G16" s="74"/>
      <c r="H16" s="72"/>
      <c r="I16" s="72"/>
      <c r="J16" s="72"/>
      <c r="K16" s="72"/>
      <c r="L16" s="72"/>
      <c r="M16" s="72"/>
      <c r="N16" s="72"/>
      <c r="O16" s="72"/>
      <c r="P16" s="75"/>
      <c r="Q16" s="75"/>
      <c r="R16" s="75"/>
      <c r="S16" s="75"/>
      <c r="T16" s="72"/>
      <c r="U16" s="72"/>
      <c r="V16" s="72"/>
      <c r="W16" s="72"/>
      <c r="X16" s="72"/>
      <c r="Y16" s="72"/>
      <c r="Z16" s="72"/>
      <c r="AA16" s="75"/>
      <c r="AB16" s="72"/>
      <c r="AC16" s="76"/>
    </row>
    <row r="17" spans="2:29" s="16" customFormat="1" ht="39.6" customHeight="1">
      <c r="B17" s="141">
        <v>10</v>
      </c>
      <c r="C17" s="72"/>
      <c r="D17" s="72"/>
      <c r="E17" s="72"/>
      <c r="F17" s="73"/>
      <c r="G17" s="74"/>
      <c r="H17" s="72"/>
      <c r="I17" s="72"/>
      <c r="J17" s="72"/>
      <c r="K17" s="72"/>
      <c r="L17" s="72"/>
      <c r="M17" s="72"/>
      <c r="N17" s="72"/>
      <c r="O17" s="72"/>
      <c r="P17" s="75"/>
      <c r="Q17" s="75"/>
      <c r="R17" s="75"/>
      <c r="S17" s="75"/>
      <c r="T17" s="72"/>
      <c r="U17" s="72"/>
      <c r="V17" s="72"/>
      <c r="W17" s="72"/>
      <c r="X17" s="72"/>
      <c r="Y17" s="72"/>
      <c r="Z17" s="72"/>
      <c r="AA17" s="75"/>
      <c r="AB17" s="72"/>
      <c r="AC17" s="76"/>
    </row>
    <row r="18" spans="2:29" s="16" customFormat="1" ht="39.6" customHeight="1">
      <c r="B18" s="141">
        <v>11</v>
      </c>
      <c r="C18" s="72"/>
      <c r="D18" s="72"/>
      <c r="E18" s="72"/>
      <c r="F18" s="73"/>
      <c r="G18" s="74"/>
      <c r="H18" s="72"/>
      <c r="I18" s="72"/>
      <c r="J18" s="72"/>
      <c r="K18" s="72"/>
      <c r="L18" s="72"/>
      <c r="M18" s="72"/>
      <c r="N18" s="72"/>
      <c r="O18" s="72"/>
      <c r="P18" s="75"/>
      <c r="Q18" s="75"/>
      <c r="R18" s="75"/>
      <c r="S18" s="75"/>
      <c r="T18" s="72"/>
      <c r="U18" s="72"/>
      <c r="V18" s="72"/>
      <c r="W18" s="72"/>
      <c r="X18" s="72"/>
      <c r="Y18" s="72"/>
      <c r="Z18" s="72"/>
      <c r="AA18" s="75"/>
      <c r="AB18" s="72"/>
      <c r="AC18" s="76"/>
    </row>
    <row r="19" spans="2:29" s="16" customFormat="1" ht="39.6" customHeight="1">
      <c r="B19" s="141">
        <v>12</v>
      </c>
      <c r="C19" s="72"/>
      <c r="D19" s="72"/>
      <c r="E19" s="72"/>
      <c r="F19" s="73"/>
      <c r="G19" s="74"/>
      <c r="H19" s="72"/>
      <c r="I19" s="72"/>
      <c r="J19" s="72"/>
      <c r="K19" s="72"/>
      <c r="L19" s="72"/>
      <c r="M19" s="72"/>
      <c r="N19" s="72"/>
      <c r="O19" s="72"/>
      <c r="P19" s="75"/>
      <c r="Q19" s="75"/>
      <c r="R19" s="75"/>
      <c r="S19" s="75"/>
      <c r="T19" s="72"/>
      <c r="U19" s="72"/>
      <c r="V19" s="72"/>
      <c r="W19" s="72"/>
      <c r="X19" s="72"/>
      <c r="Y19" s="72"/>
      <c r="Z19" s="72"/>
      <c r="AA19" s="75"/>
      <c r="AB19" s="72"/>
      <c r="AC19" s="76"/>
    </row>
    <row r="20" spans="2:29" s="16" customFormat="1" ht="39.6" customHeight="1">
      <c r="B20" s="141">
        <v>13</v>
      </c>
      <c r="C20" s="72"/>
      <c r="D20" s="72"/>
      <c r="E20" s="72"/>
      <c r="F20" s="73"/>
      <c r="G20" s="74"/>
      <c r="H20" s="72"/>
      <c r="I20" s="72"/>
      <c r="J20" s="72"/>
      <c r="K20" s="72"/>
      <c r="L20" s="72"/>
      <c r="M20" s="72"/>
      <c r="N20" s="72"/>
      <c r="O20" s="72"/>
      <c r="P20" s="75"/>
      <c r="Q20" s="75"/>
      <c r="R20" s="75"/>
      <c r="S20" s="75"/>
      <c r="T20" s="72"/>
      <c r="U20" s="72"/>
      <c r="V20" s="72"/>
      <c r="W20" s="72"/>
      <c r="X20" s="72"/>
      <c r="Y20" s="72"/>
      <c r="Z20" s="72"/>
      <c r="AA20" s="75"/>
      <c r="AB20" s="72"/>
      <c r="AC20" s="76"/>
    </row>
    <row r="21" spans="2:29" s="16" customFormat="1" ht="39.6" customHeight="1">
      <c r="B21" s="141">
        <v>14</v>
      </c>
      <c r="C21" s="72"/>
      <c r="D21" s="72"/>
      <c r="E21" s="72"/>
      <c r="F21" s="73"/>
      <c r="G21" s="74"/>
      <c r="H21" s="72"/>
      <c r="I21" s="72"/>
      <c r="J21" s="72"/>
      <c r="K21" s="72"/>
      <c r="L21" s="72"/>
      <c r="M21" s="72"/>
      <c r="N21" s="72"/>
      <c r="O21" s="72"/>
      <c r="P21" s="75"/>
      <c r="Q21" s="75"/>
      <c r="R21" s="75"/>
      <c r="S21" s="75"/>
      <c r="T21" s="72"/>
      <c r="U21" s="72"/>
      <c r="V21" s="72"/>
      <c r="W21" s="72"/>
      <c r="X21" s="72"/>
      <c r="Y21" s="72"/>
      <c r="Z21" s="72"/>
      <c r="AA21" s="75"/>
      <c r="AB21" s="72"/>
      <c r="AC21" s="76"/>
    </row>
    <row r="22" spans="2:29" s="16" customFormat="1" ht="39.6" customHeight="1">
      <c r="B22" s="141">
        <v>15</v>
      </c>
      <c r="C22" s="72"/>
      <c r="D22" s="72"/>
      <c r="E22" s="72"/>
      <c r="F22" s="73"/>
      <c r="G22" s="74"/>
      <c r="H22" s="72"/>
      <c r="I22" s="72"/>
      <c r="J22" s="72"/>
      <c r="K22" s="72"/>
      <c r="L22" s="72"/>
      <c r="M22" s="72"/>
      <c r="N22" s="72"/>
      <c r="O22" s="72"/>
      <c r="P22" s="75"/>
      <c r="Q22" s="75"/>
      <c r="R22" s="75"/>
      <c r="S22" s="75"/>
      <c r="T22" s="72"/>
      <c r="U22" s="72"/>
      <c r="V22" s="72"/>
      <c r="W22" s="72"/>
      <c r="X22" s="72"/>
      <c r="Y22" s="72"/>
      <c r="Z22" s="72"/>
      <c r="AA22" s="75"/>
      <c r="AB22" s="72"/>
      <c r="AC22" s="76"/>
    </row>
    <row r="23" spans="2:29" s="16" customFormat="1" ht="39.6" customHeight="1">
      <c r="B23" s="141">
        <v>16</v>
      </c>
      <c r="C23" s="72"/>
      <c r="D23" s="72"/>
      <c r="E23" s="72"/>
      <c r="F23" s="73"/>
      <c r="G23" s="74"/>
      <c r="H23" s="72"/>
      <c r="I23" s="72"/>
      <c r="J23" s="72"/>
      <c r="K23" s="72"/>
      <c r="L23" s="72"/>
      <c r="M23" s="72"/>
      <c r="N23" s="72"/>
      <c r="O23" s="72"/>
      <c r="P23" s="75"/>
      <c r="Q23" s="75"/>
      <c r="R23" s="75"/>
      <c r="S23" s="75"/>
      <c r="T23" s="72"/>
      <c r="U23" s="72"/>
      <c r="V23" s="72"/>
      <c r="W23" s="72"/>
      <c r="X23" s="72"/>
      <c r="Y23" s="72"/>
      <c r="Z23" s="72"/>
      <c r="AA23" s="75"/>
      <c r="AB23" s="72"/>
      <c r="AC23" s="76"/>
    </row>
    <row r="24" spans="2:29" s="16" customFormat="1" ht="39.6" customHeight="1">
      <c r="B24" s="141">
        <v>17</v>
      </c>
      <c r="C24" s="72"/>
      <c r="D24" s="72"/>
      <c r="E24" s="72"/>
      <c r="F24" s="73"/>
      <c r="G24" s="74"/>
      <c r="H24" s="72"/>
      <c r="I24" s="72"/>
      <c r="J24" s="72"/>
      <c r="K24" s="72"/>
      <c r="L24" s="72"/>
      <c r="M24" s="72"/>
      <c r="N24" s="72"/>
      <c r="O24" s="72"/>
      <c r="P24" s="75"/>
      <c r="Q24" s="75"/>
      <c r="R24" s="75"/>
      <c r="S24" s="75"/>
      <c r="T24" s="72"/>
      <c r="U24" s="72"/>
      <c r="V24" s="72"/>
      <c r="W24" s="72"/>
      <c r="X24" s="72"/>
      <c r="Y24" s="72"/>
      <c r="Z24" s="72"/>
      <c r="AA24" s="75"/>
      <c r="AB24" s="72"/>
      <c r="AC24" s="76"/>
    </row>
    <row r="25" spans="2:29" s="16" customFormat="1" ht="39.6" customHeight="1">
      <c r="B25" s="141">
        <v>18</v>
      </c>
      <c r="C25" s="72"/>
      <c r="D25" s="72"/>
      <c r="E25" s="72"/>
      <c r="F25" s="73"/>
      <c r="G25" s="74"/>
      <c r="H25" s="72"/>
      <c r="I25" s="72"/>
      <c r="J25" s="72"/>
      <c r="K25" s="72"/>
      <c r="L25" s="72"/>
      <c r="M25" s="72"/>
      <c r="N25" s="72"/>
      <c r="O25" s="72"/>
      <c r="P25" s="75"/>
      <c r="Q25" s="75"/>
      <c r="R25" s="75"/>
      <c r="S25" s="75"/>
      <c r="T25" s="72"/>
      <c r="U25" s="72"/>
      <c r="V25" s="72"/>
      <c r="W25" s="72"/>
      <c r="X25" s="72"/>
      <c r="Y25" s="72"/>
      <c r="Z25" s="72"/>
      <c r="AA25" s="75"/>
      <c r="AB25" s="72"/>
      <c r="AC25" s="76"/>
    </row>
    <row r="26" spans="2:29" s="16" customFormat="1" ht="39.6" customHeight="1">
      <c r="B26" s="141">
        <v>19</v>
      </c>
      <c r="C26" s="72"/>
      <c r="D26" s="72"/>
      <c r="E26" s="72"/>
      <c r="F26" s="73"/>
      <c r="G26" s="74"/>
      <c r="H26" s="72"/>
      <c r="I26" s="72"/>
      <c r="J26" s="72"/>
      <c r="K26" s="72"/>
      <c r="L26" s="72"/>
      <c r="M26" s="72"/>
      <c r="N26" s="72"/>
      <c r="O26" s="72"/>
      <c r="P26" s="75"/>
      <c r="Q26" s="75"/>
      <c r="R26" s="75"/>
      <c r="S26" s="75"/>
      <c r="T26" s="72"/>
      <c r="U26" s="72"/>
      <c r="V26" s="72"/>
      <c r="W26" s="72"/>
      <c r="X26" s="72"/>
      <c r="Y26" s="72"/>
      <c r="Z26" s="72"/>
      <c r="AA26" s="75"/>
      <c r="AB26" s="72"/>
      <c r="AC26" s="76"/>
    </row>
    <row r="27" spans="2:29" s="16" customFormat="1" ht="39.6" customHeight="1">
      <c r="B27" s="141">
        <v>20</v>
      </c>
      <c r="C27" s="72"/>
      <c r="D27" s="72"/>
      <c r="E27" s="72"/>
      <c r="F27" s="73"/>
      <c r="G27" s="74"/>
      <c r="H27" s="72"/>
      <c r="I27" s="72"/>
      <c r="J27" s="72"/>
      <c r="K27" s="72"/>
      <c r="L27" s="72"/>
      <c r="M27" s="72"/>
      <c r="N27" s="72"/>
      <c r="O27" s="72"/>
      <c r="P27" s="75"/>
      <c r="Q27" s="75"/>
      <c r="R27" s="75"/>
      <c r="S27" s="75"/>
      <c r="T27" s="72"/>
      <c r="U27" s="72"/>
      <c r="V27" s="72"/>
      <c r="W27" s="72"/>
      <c r="X27" s="72"/>
      <c r="Y27" s="72"/>
      <c r="Z27" s="72"/>
      <c r="AA27" s="75"/>
      <c r="AB27" s="72"/>
      <c r="AC27" s="76"/>
    </row>
    <row r="28" spans="2:29" s="16" customFormat="1" ht="39.6" customHeight="1">
      <c r="B28" s="141">
        <v>21</v>
      </c>
      <c r="C28" s="72"/>
      <c r="D28" s="72"/>
      <c r="E28" s="72"/>
      <c r="F28" s="73"/>
      <c r="G28" s="74"/>
      <c r="H28" s="72"/>
      <c r="I28" s="72"/>
      <c r="J28" s="72"/>
      <c r="K28" s="72"/>
      <c r="L28" s="72"/>
      <c r="M28" s="72"/>
      <c r="N28" s="72"/>
      <c r="O28" s="72"/>
      <c r="P28" s="75"/>
      <c r="Q28" s="75"/>
      <c r="R28" s="75"/>
      <c r="S28" s="75"/>
      <c r="T28" s="72"/>
      <c r="U28" s="72"/>
      <c r="V28" s="72"/>
      <c r="W28" s="72"/>
      <c r="X28" s="72"/>
      <c r="Y28" s="72"/>
      <c r="Z28" s="72"/>
      <c r="AA28" s="75"/>
      <c r="AB28" s="72"/>
      <c r="AC28" s="76"/>
    </row>
    <row r="29" spans="2:29" s="16" customFormat="1" ht="39.6" customHeight="1">
      <c r="B29" s="141">
        <v>22</v>
      </c>
      <c r="C29" s="72"/>
      <c r="D29" s="72"/>
      <c r="E29" s="72"/>
      <c r="F29" s="73"/>
      <c r="G29" s="74"/>
      <c r="H29" s="72"/>
      <c r="I29" s="72"/>
      <c r="J29" s="72"/>
      <c r="K29" s="72"/>
      <c r="L29" s="72"/>
      <c r="M29" s="72"/>
      <c r="N29" s="72"/>
      <c r="O29" s="72"/>
      <c r="P29" s="75"/>
      <c r="Q29" s="75"/>
      <c r="R29" s="75"/>
      <c r="S29" s="75"/>
      <c r="T29" s="72"/>
      <c r="U29" s="72"/>
      <c r="V29" s="72"/>
      <c r="W29" s="72"/>
      <c r="X29" s="72"/>
      <c r="Y29" s="72"/>
      <c r="Z29" s="72"/>
      <c r="AA29" s="75"/>
      <c r="AB29" s="72"/>
      <c r="AC29" s="76"/>
    </row>
    <row r="30" spans="2:29" s="16" customFormat="1" ht="39.6" customHeight="1">
      <c r="B30" s="141">
        <v>23</v>
      </c>
      <c r="C30" s="72"/>
      <c r="D30" s="72"/>
      <c r="E30" s="72"/>
      <c r="F30" s="73"/>
      <c r="G30" s="74"/>
      <c r="H30" s="72"/>
      <c r="I30" s="72"/>
      <c r="J30" s="72"/>
      <c r="K30" s="72"/>
      <c r="L30" s="72"/>
      <c r="M30" s="72"/>
      <c r="N30" s="72"/>
      <c r="O30" s="72"/>
      <c r="P30" s="75"/>
      <c r="Q30" s="75"/>
      <c r="R30" s="75"/>
      <c r="S30" s="75"/>
      <c r="T30" s="72"/>
      <c r="U30" s="72"/>
      <c r="V30" s="72"/>
      <c r="W30" s="72"/>
      <c r="X30" s="72"/>
      <c r="Y30" s="72"/>
      <c r="Z30" s="72"/>
      <c r="AA30" s="75"/>
      <c r="AB30" s="72"/>
      <c r="AC30" s="76"/>
    </row>
    <row r="31" spans="2:29" s="16" customFormat="1" ht="39.6" customHeight="1">
      <c r="B31" s="141">
        <v>24</v>
      </c>
      <c r="C31" s="72"/>
      <c r="D31" s="72"/>
      <c r="E31" s="72"/>
      <c r="F31" s="73"/>
      <c r="G31" s="74"/>
      <c r="H31" s="72"/>
      <c r="I31" s="72"/>
      <c r="J31" s="72"/>
      <c r="K31" s="72"/>
      <c r="L31" s="72"/>
      <c r="M31" s="72"/>
      <c r="N31" s="72"/>
      <c r="O31" s="72"/>
      <c r="P31" s="75"/>
      <c r="Q31" s="75"/>
      <c r="R31" s="75"/>
      <c r="S31" s="75"/>
      <c r="T31" s="72"/>
      <c r="U31" s="72"/>
      <c r="V31" s="72"/>
      <c r="W31" s="72"/>
      <c r="X31" s="72"/>
      <c r="Y31" s="72"/>
      <c r="Z31" s="72"/>
      <c r="AA31" s="75"/>
      <c r="AB31" s="72"/>
      <c r="AC31" s="76"/>
    </row>
    <row r="32" spans="2:29" s="16" customFormat="1" ht="39.6" customHeight="1" thickBot="1">
      <c r="B32" s="142">
        <v>25</v>
      </c>
      <c r="C32" s="77"/>
      <c r="D32" s="77"/>
      <c r="E32" s="77"/>
      <c r="F32" s="78"/>
      <c r="G32" s="79"/>
      <c r="H32" s="77"/>
      <c r="I32" s="77"/>
      <c r="J32" s="77"/>
      <c r="K32" s="77"/>
      <c r="L32" s="77"/>
      <c r="M32" s="77"/>
      <c r="N32" s="77"/>
      <c r="O32" s="77"/>
      <c r="P32" s="80"/>
      <c r="Q32" s="80"/>
      <c r="R32" s="80"/>
      <c r="S32" s="80"/>
      <c r="T32" s="77"/>
      <c r="U32" s="77"/>
      <c r="V32" s="77"/>
      <c r="W32" s="77"/>
      <c r="X32" s="77"/>
      <c r="Y32" s="77"/>
      <c r="Z32" s="77"/>
      <c r="AA32" s="80"/>
      <c r="AB32" s="77"/>
      <c r="AC32" s="81"/>
    </row>
    <row r="33" spans="1:1">
      <c r="A33" s="18"/>
    </row>
    <row r="34" spans="1:1">
      <c r="A34" s="18"/>
    </row>
  </sheetData>
  <sheetProtection algorithmName="SHA-512" hashValue="gXMRtE8JakNEPpgLhV/yonIkpnxxBGG5dswIWHVu/+kmw6rjLzkjZSXXlYAmV32B23vgx4HmHbqpZ3SzJT3cMg==" saltValue="oGyPSwvG25+9l+ixGOT8Rg==" spinCount="100000" sheet="1" objects="1" scenarios="1"/>
  <mergeCells count="19">
    <mergeCell ref="AB6:AB7"/>
    <mergeCell ref="AC6:AC7"/>
    <mergeCell ref="I6:I7"/>
    <mergeCell ref="J6:J7"/>
    <mergeCell ref="K6:K7"/>
    <mergeCell ref="L6:O6"/>
    <mergeCell ref="P6:S6"/>
    <mergeCell ref="T6:W6"/>
    <mergeCell ref="X6:X7"/>
    <mergeCell ref="Y6:Y7"/>
    <mergeCell ref="Z6:Z7"/>
    <mergeCell ref="AA6:AA7"/>
    <mergeCell ref="H6:H7"/>
    <mergeCell ref="B6:B7"/>
    <mergeCell ref="C6:C7"/>
    <mergeCell ref="D6:D7"/>
    <mergeCell ref="E6:E7"/>
    <mergeCell ref="F6:F7"/>
    <mergeCell ref="G6:G7"/>
  </mergeCells>
  <dataValidations count="9">
    <dataValidation type="list" allowBlank="1" showInputMessage="1" showErrorMessage="1" sqref="AB8:AB32 X8:X32">
      <formula1>REVENU_MOYEN</formula1>
    </dataValidation>
    <dataValidation type="list" allowBlank="1" showInputMessage="1" showErrorMessage="1" sqref="T8:W32">
      <formula1>STATUTS_DANS_ACTIVITE</formula1>
    </dataValidation>
    <dataValidation type="list" allowBlank="1" showInputMessage="1" showErrorMessage="1" sqref="L8:O32">
      <formula1>DOMAINE_ACTIVITE</formula1>
    </dataValidation>
    <dataValidation type="list" allowBlank="1" showInputMessage="1" showErrorMessage="1" sqref="K8:K32">
      <formula1>OUI_NON</formula1>
    </dataValidation>
    <dataValidation type="list" allowBlank="1" showInputMessage="1" showErrorMessage="1" sqref="J8:J32">
      <formula1>SITUATION_MATRIMONIALE</formula1>
    </dataValidation>
    <dataValidation type="list" allowBlank="1" showInputMessage="1" showErrorMessage="1" sqref="I8:I32">
      <formula1>NIVEAU_ETUDE</formula1>
    </dataValidation>
    <dataValidation type="list" allowBlank="1" showInputMessage="1" showErrorMessage="1" sqref="H8:H32">
      <formula1>PIECE_IDENTITE</formula1>
    </dataValidation>
    <dataValidation type="list" allowBlank="1" showInputMessage="1" showErrorMessage="1" sqref="E8:E32">
      <formula1>NATIONALITE</formula1>
    </dataValidation>
    <dataValidation type="list" allowBlank="1" showInputMessage="1" showErrorMessage="1" sqref="D8:D32">
      <formula1>SEXE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LISTES!$L$4:$L$15</xm:f>
          </x14:formula1>
          <xm:sqref>Y8:Z32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2:AB38"/>
  <sheetViews>
    <sheetView zoomScale="70" zoomScaleNormal="70" workbookViewId="0">
      <pane xSplit="4" ySplit="10" topLeftCell="Q27" activePane="bottomRight" state="frozen"/>
      <selection pane="topRight" activeCell="E1" sqref="E1"/>
      <selection pane="bottomLeft" activeCell="A11" sqref="A11"/>
      <selection pane="bottomRight" activeCell="U17" sqref="U17"/>
    </sheetView>
  </sheetViews>
  <sheetFormatPr baseColWidth="10" defaultRowHeight="15"/>
  <cols>
    <col min="1" max="1" width="17.42578125" customWidth="1"/>
    <col min="2" max="2" width="21.140625" customWidth="1"/>
    <col min="3" max="3" width="39" customWidth="1"/>
    <col min="4" max="4" width="20.85546875" bestFit="1" customWidth="1"/>
    <col min="5" max="5" width="24.85546875" customWidth="1"/>
    <col min="6" max="6" width="20.5703125" customWidth="1"/>
    <col min="7" max="7" width="20" customWidth="1"/>
    <col min="8" max="8" width="11.140625" customWidth="1"/>
    <col min="9" max="9" width="18.85546875" customWidth="1"/>
    <col min="10" max="10" width="14.5703125" customWidth="1"/>
    <col min="11" max="11" width="12.42578125" customWidth="1"/>
    <col min="12" max="15" width="14.140625" customWidth="1"/>
    <col min="16" max="20" width="14.140625" style="41" customWidth="1"/>
    <col min="21" max="23" width="16.42578125" customWidth="1"/>
    <col min="24" max="24" width="28.42578125" style="41" customWidth="1"/>
    <col min="25" max="25" width="17.140625" customWidth="1"/>
    <col min="26" max="27" width="14.85546875" customWidth="1"/>
    <col min="28" max="28" width="23.140625" customWidth="1"/>
  </cols>
  <sheetData>
    <row r="2" spans="2:28" ht="15.75" thickBot="1"/>
    <row r="3" spans="2:28" ht="30.75" thickBot="1">
      <c r="B3" s="128" t="s">
        <v>0</v>
      </c>
      <c r="C3" s="129" t="s">
        <v>260</v>
      </c>
      <c r="D3" s="130" t="s">
        <v>261</v>
      </c>
    </row>
    <row r="4" spans="2:28" s="15" customFormat="1" ht="15.75" thickBot="1">
      <c r="B4" s="38" t="str">
        <f>+INFORMATIONS!B4</f>
        <v>TONKPI</v>
      </c>
      <c r="C4" s="39" t="str">
        <f>+INFORMATIONS!C4</f>
        <v>BIN_HOUYE</v>
      </c>
      <c r="D4" s="40" t="str">
        <f>+INFORMATIONS!D4</f>
        <v>youampleu</v>
      </c>
      <c r="P4" s="42"/>
      <c r="Q4" s="42"/>
      <c r="R4" s="42"/>
      <c r="S4" s="42"/>
      <c r="T4" s="42"/>
      <c r="X4" s="42"/>
    </row>
    <row r="5" spans="2:28" s="37" customFormat="1">
      <c r="B5"/>
      <c r="C5"/>
      <c r="D5"/>
      <c r="P5" s="43"/>
      <c r="Q5" s="43"/>
      <c r="R5" s="43"/>
      <c r="S5" s="43"/>
      <c r="T5" s="43"/>
      <c r="X5" s="43"/>
    </row>
    <row r="6" spans="2:28">
      <c r="B6" s="36" t="s">
        <v>269</v>
      </c>
    </row>
    <row r="7" spans="2:28" ht="18.75">
      <c r="J7" s="35"/>
      <c r="K7" s="35"/>
      <c r="L7" s="35"/>
      <c r="M7" s="35"/>
      <c r="N7" s="35"/>
      <c r="O7" s="35"/>
      <c r="P7" s="44"/>
      <c r="Q7" s="44"/>
      <c r="R7" s="44"/>
      <c r="S7" s="44"/>
      <c r="T7" s="44"/>
      <c r="U7" s="35"/>
      <c r="V7" s="35"/>
      <c r="W7" s="35"/>
      <c r="X7" s="44"/>
      <c r="Y7" s="35"/>
      <c r="Z7" s="35"/>
      <c r="AA7" s="35"/>
      <c r="AB7" s="35"/>
    </row>
    <row r="8" spans="2:28" ht="15.75" thickBot="1"/>
    <row r="9" spans="2:28" ht="43.35" customHeight="1">
      <c r="B9" s="283" t="s">
        <v>515</v>
      </c>
      <c r="C9" s="285" t="s">
        <v>270</v>
      </c>
      <c r="D9" s="281" t="s">
        <v>271</v>
      </c>
      <c r="E9" s="281" t="s">
        <v>273</v>
      </c>
      <c r="F9" s="281" t="s">
        <v>275</v>
      </c>
      <c r="G9" s="281" t="s">
        <v>272</v>
      </c>
      <c r="H9" s="281" t="s">
        <v>274</v>
      </c>
      <c r="I9" s="281" t="s">
        <v>279</v>
      </c>
      <c r="J9" s="281" t="s">
        <v>276</v>
      </c>
      <c r="K9" s="281" t="s">
        <v>516</v>
      </c>
      <c r="L9" s="281" t="s">
        <v>280</v>
      </c>
      <c r="M9" s="281"/>
      <c r="N9" s="281"/>
      <c r="O9" s="281"/>
      <c r="P9" s="281" t="s">
        <v>473</v>
      </c>
      <c r="Q9" s="281"/>
      <c r="R9" s="281"/>
      <c r="S9" s="281"/>
      <c r="T9" s="281" t="s">
        <v>517</v>
      </c>
      <c r="U9" s="281" t="s">
        <v>474</v>
      </c>
      <c r="V9" s="281" t="s">
        <v>277</v>
      </c>
      <c r="W9" s="281" t="s">
        <v>278</v>
      </c>
      <c r="X9" s="281" t="s">
        <v>283</v>
      </c>
      <c r="Y9" s="281" t="s">
        <v>336</v>
      </c>
      <c r="Z9" s="287" t="s">
        <v>475</v>
      </c>
      <c r="AA9" s="287" t="s">
        <v>520</v>
      </c>
      <c r="AB9" s="287" t="s">
        <v>521</v>
      </c>
    </row>
    <row r="10" spans="2:28" s="34" customFormat="1" ht="41.45" customHeight="1" thickBot="1">
      <c r="B10" s="284"/>
      <c r="C10" s="286"/>
      <c r="D10" s="282"/>
      <c r="E10" s="282"/>
      <c r="F10" s="282"/>
      <c r="G10" s="282"/>
      <c r="H10" s="282"/>
      <c r="I10" s="282"/>
      <c r="J10" s="282"/>
      <c r="K10" s="282"/>
      <c r="L10" s="139">
        <v>1</v>
      </c>
      <c r="M10" s="139">
        <v>2</v>
      </c>
      <c r="N10" s="139">
        <v>3</v>
      </c>
      <c r="O10" s="139">
        <v>4</v>
      </c>
      <c r="P10" s="139">
        <v>1</v>
      </c>
      <c r="Q10" s="139">
        <v>2</v>
      </c>
      <c r="R10" s="139">
        <v>3</v>
      </c>
      <c r="S10" s="139">
        <v>4</v>
      </c>
      <c r="T10" s="282"/>
      <c r="U10" s="282"/>
      <c r="V10" s="282"/>
      <c r="W10" s="282"/>
      <c r="X10" s="282"/>
      <c r="Y10" s="282"/>
      <c r="Z10" s="288"/>
      <c r="AA10" s="288"/>
      <c r="AB10" s="288"/>
    </row>
    <row r="11" spans="2:28" s="16" customFormat="1" ht="39" customHeight="1" thickBot="1">
      <c r="B11" s="143">
        <v>1</v>
      </c>
      <c r="C11" s="159" t="str">
        <f>IF('DIAGNOSTIC INITIALE'!C8="","",'DIAGNOSTIC INITIALE'!C8)</f>
        <v/>
      </c>
      <c r="D11" s="159" t="str">
        <f>IF('DIAGNOSTIC INITIALE'!D8="","",'DIAGNOSTIC INITIALE'!D8)</f>
        <v/>
      </c>
      <c r="E11" s="159" t="str">
        <f>IF('DIAGNOSTIC INITIALE'!E8="","",'DIAGNOSTIC INITIALE'!E8)</f>
        <v/>
      </c>
      <c r="F11" s="159" t="str">
        <f>IF('DIAGNOSTIC INITIALE'!F8="","",'DIAGNOSTIC INITIALE'!F8)</f>
        <v/>
      </c>
      <c r="G11" s="159" t="str">
        <f>IF('DIAGNOSTIC INITIALE'!G8="","",'DIAGNOSTIC INITIALE'!G8)</f>
        <v/>
      </c>
      <c r="H11" s="159" t="str">
        <f>IF('DIAGNOSTIC INITIALE'!H8="","",'DIAGNOSTIC INITIALE'!H8)</f>
        <v/>
      </c>
      <c r="I11" s="159" t="str">
        <f>IF('DIAGNOSTIC INITIALE'!I8="","",'DIAGNOSTIC INITIALE'!I8)</f>
        <v/>
      </c>
      <c r="J11" s="67"/>
      <c r="K11" s="82"/>
      <c r="L11" s="67"/>
      <c r="M11" s="67"/>
      <c r="N11" s="67"/>
      <c r="O11" s="67"/>
      <c r="P11" s="70"/>
      <c r="Q11" s="70"/>
      <c r="R11" s="70"/>
      <c r="S11" s="70"/>
      <c r="T11" s="70"/>
      <c r="U11" s="67"/>
      <c r="V11" s="67"/>
      <c r="W11" s="67"/>
      <c r="X11" s="70"/>
      <c r="Y11" s="67"/>
      <c r="Z11" s="71"/>
      <c r="AA11" s="83"/>
      <c r="AB11" s="83"/>
    </row>
    <row r="12" spans="2:28" s="16" customFormat="1" ht="39" customHeight="1" thickBot="1">
      <c r="B12" s="143">
        <v>2</v>
      </c>
      <c r="C12" s="159" t="str">
        <f>IF('DIAGNOSTIC INITIALE'!C9="","",'DIAGNOSTIC INITIALE'!C9)</f>
        <v/>
      </c>
      <c r="D12" s="159" t="str">
        <f>IF('DIAGNOSTIC INITIALE'!D9="","",'DIAGNOSTIC INITIALE'!D9)</f>
        <v/>
      </c>
      <c r="E12" s="159" t="str">
        <f>IF('DIAGNOSTIC INITIALE'!E9="","",'DIAGNOSTIC INITIALE'!E9)</f>
        <v/>
      </c>
      <c r="F12" s="159" t="str">
        <f>IF('DIAGNOSTIC INITIALE'!F9="","",'DIAGNOSTIC INITIALE'!F9)</f>
        <v/>
      </c>
      <c r="G12" s="159" t="str">
        <f>IF('DIAGNOSTIC INITIALE'!G9="","",'DIAGNOSTIC INITIALE'!G9)</f>
        <v/>
      </c>
      <c r="H12" s="159" t="str">
        <f>IF('DIAGNOSTIC INITIALE'!H9="","",'DIAGNOSTIC INITIALE'!H9)</f>
        <v/>
      </c>
      <c r="I12" s="159" t="str">
        <f>IF('DIAGNOSTIC INITIALE'!I9="","",'DIAGNOSTIC INITIALE'!I9)</f>
        <v/>
      </c>
      <c r="J12" s="67"/>
      <c r="K12" s="82"/>
      <c r="L12" s="67"/>
      <c r="M12" s="67"/>
      <c r="N12" s="67"/>
      <c r="O12" s="67"/>
      <c r="P12" s="70"/>
      <c r="Q12" s="70"/>
      <c r="R12" s="70"/>
      <c r="S12" s="70"/>
      <c r="T12" s="70"/>
      <c r="U12" s="67"/>
      <c r="V12" s="67"/>
      <c r="W12" s="67"/>
      <c r="X12" s="70"/>
      <c r="Y12" s="67"/>
      <c r="Z12" s="71"/>
      <c r="AA12" s="83"/>
      <c r="AB12" s="84"/>
    </row>
    <row r="13" spans="2:28" s="16" customFormat="1" ht="39" customHeight="1" thickBot="1">
      <c r="B13" s="143">
        <v>3</v>
      </c>
      <c r="C13" s="159" t="str">
        <f>IF('DIAGNOSTIC INITIALE'!C10="","",'DIAGNOSTIC INITIALE'!C10)</f>
        <v/>
      </c>
      <c r="D13" s="159" t="str">
        <f>IF('DIAGNOSTIC INITIALE'!D10="","",'DIAGNOSTIC INITIALE'!D10)</f>
        <v/>
      </c>
      <c r="E13" s="159" t="str">
        <f>IF('DIAGNOSTIC INITIALE'!E10="","",'DIAGNOSTIC INITIALE'!E10)</f>
        <v/>
      </c>
      <c r="F13" s="159" t="str">
        <f>IF('DIAGNOSTIC INITIALE'!F10="","",'DIAGNOSTIC INITIALE'!F10)</f>
        <v/>
      </c>
      <c r="G13" s="159" t="str">
        <f>IF('DIAGNOSTIC INITIALE'!G10="","",'DIAGNOSTIC INITIALE'!G10)</f>
        <v/>
      </c>
      <c r="H13" s="159" t="str">
        <f>IF('DIAGNOSTIC INITIALE'!H10="","",'DIAGNOSTIC INITIALE'!H10)</f>
        <v/>
      </c>
      <c r="I13" s="159" t="str">
        <f>IF('DIAGNOSTIC INITIALE'!I10="","",'DIAGNOSTIC INITIALE'!I10)</f>
        <v/>
      </c>
      <c r="J13" s="67"/>
      <c r="K13" s="82"/>
      <c r="L13" s="67"/>
      <c r="M13" s="67"/>
      <c r="N13" s="67"/>
      <c r="O13" s="67"/>
      <c r="P13" s="70"/>
      <c r="Q13" s="70"/>
      <c r="R13" s="70"/>
      <c r="S13" s="70"/>
      <c r="T13" s="70"/>
      <c r="U13" s="67"/>
      <c r="V13" s="67"/>
      <c r="W13" s="67"/>
      <c r="X13" s="70"/>
      <c r="Y13" s="67"/>
      <c r="Z13" s="71"/>
      <c r="AA13" s="83"/>
      <c r="AB13" s="84"/>
    </row>
    <row r="14" spans="2:28" s="16" customFormat="1" ht="39" customHeight="1" thickBot="1">
      <c r="B14" s="143">
        <v>4</v>
      </c>
      <c r="C14" s="159" t="str">
        <f>IF('DIAGNOSTIC INITIALE'!C11="","",'DIAGNOSTIC INITIALE'!C11)</f>
        <v/>
      </c>
      <c r="D14" s="159" t="str">
        <f>IF('DIAGNOSTIC INITIALE'!D11="","",'DIAGNOSTIC INITIALE'!D11)</f>
        <v/>
      </c>
      <c r="E14" s="159" t="str">
        <f>IF('DIAGNOSTIC INITIALE'!E11="","",'DIAGNOSTIC INITIALE'!E11)</f>
        <v/>
      </c>
      <c r="F14" s="159" t="str">
        <f>IF('DIAGNOSTIC INITIALE'!F11="","",'DIAGNOSTIC INITIALE'!F11)</f>
        <v/>
      </c>
      <c r="G14" s="159" t="str">
        <f>IF('DIAGNOSTIC INITIALE'!G11="","",'DIAGNOSTIC INITIALE'!G11)</f>
        <v/>
      </c>
      <c r="H14" s="159" t="str">
        <f>IF('DIAGNOSTIC INITIALE'!H11="","",'DIAGNOSTIC INITIALE'!H11)</f>
        <v/>
      </c>
      <c r="I14" s="159" t="str">
        <f>IF('DIAGNOSTIC INITIALE'!I11="","",'DIAGNOSTIC INITIALE'!I11)</f>
        <v/>
      </c>
      <c r="J14" s="67"/>
      <c r="K14" s="82"/>
      <c r="L14" s="67"/>
      <c r="M14" s="67"/>
      <c r="N14" s="67"/>
      <c r="O14" s="67"/>
      <c r="P14" s="70"/>
      <c r="Q14" s="70"/>
      <c r="R14" s="70"/>
      <c r="S14" s="70"/>
      <c r="T14" s="70"/>
      <c r="U14" s="67"/>
      <c r="V14" s="67"/>
      <c r="W14" s="67"/>
      <c r="X14" s="70"/>
      <c r="Y14" s="67"/>
      <c r="Z14" s="71"/>
      <c r="AA14" s="83"/>
      <c r="AB14" s="84"/>
    </row>
    <row r="15" spans="2:28" s="16" customFormat="1" ht="39" customHeight="1" thickBot="1">
      <c r="B15" s="143">
        <v>5</v>
      </c>
      <c r="C15" s="159" t="str">
        <f>IF('DIAGNOSTIC INITIALE'!C12="","",'DIAGNOSTIC INITIALE'!C12)</f>
        <v/>
      </c>
      <c r="D15" s="159" t="str">
        <f>IF('DIAGNOSTIC INITIALE'!D12="","",'DIAGNOSTIC INITIALE'!D12)</f>
        <v/>
      </c>
      <c r="E15" s="159" t="str">
        <f>IF('DIAGNOSTIC INITIALE'!E12="","",'DIAGNOSTIC INITIALE'!E12)</f>
        <v/>
      </c>
      <c r="F15" s="159" t="str">
        <f>IF('DIAGNOSTIC INITIALE'!F12="","",'DIAGNOSTIC INITIALE'!F12)</f>
        <v/>
      </c>
      <c r="G15" s="159" t="str">
        <f>IF('DIAGNOSTIC INITIALE'!G12="","",'DIAGNOSTIC INITIALE'!G12)</f>
        <v/>
      </c>
      <c r="H15" s="159" t="str">
        <f>IF('DIAGNOSTIC INITIALE'!H12="","",'DIAGNOSTIC INITIALE'!H12)</f>
        <v/>
      </c>
      <c r="I15" s="159" t="str">
        <f>IF('DIAGNOSTIC INITIALE'!I12="","",'DIAGNOSTIC INITIALE'!I12)</f>
        <v/>
      </c>
      <c r="J15" s="67"/>
      <c r="K15" s="82"/>
      <c r="L15" s="67"/>
      <c r="M15" s="67"/>
      <c r="N15" s="67"/>
      <c r="O15" s="67"/>
      <c r="P15" s="70"/>
      <c r="Q15" s="70"/>
      <c r="R15" s="70"/>
      <c r="S15" s="70"/>
      <c r="T15" s="70"/>
      <c r="U15" s="67"/>
      <c r="V15" s="67"/>
      <c r="W15" s="67"/>
      <c r="X15" s="70"/>
      <c r="Y15" s="67"/>
      <c r="Z15" s="71"/>
      <c r="AA15" s="83"/>
      <c r="AB15" s="84"/>
    </row>
    <row r="16" spans="2:28" s="16" customFormat="1" ht="39" customHeight="1" thickBot="1">
      <c r="B16" s="143">
        <v>6</v>
      </c>
      <c r="C16" s="159" t="str">
        <f>IF('DIAGNOSTIC INITIALE'!C13="","",'DIAGNOSTIC INITIALE'!C13)</f>
        <v/>
      </c>
      <c r="D16" s="159" t="str">
        <f>IF('DIAGNOSTIC INITIALE'!D13="","",'DIAGNOSTIC INITIALE'!D13)</f>
        <v/>
      </c>
      <c r="E16" s="159" t="str">
        <f>IF('DIAGNOSTIC INITIALE'!E13="","",'DIAGNOSTIC INITIALE'!E13)</f>
        <v/>
      </c>
      <c r="F16" s="159" t="str">
        <f>IF('DIAGNOSTIC INITIALE'!F13="","",'DIAGNOSTIC INITIALE'!F13)</f>
        <v/>
      </c>
      <c r="G16" s="159" t="str">
        <f>IF('DIAGNOSTIC INITIALE'!G13="","",'DIAGNOSTIC INITIALE'!G13)</f>
        <v/>
      </c>
      <c r="H16" s="159" t="str">
        <f>IF('DIAGNOSTIC INITIALE'!H13="","",'DIAGNOSTIC INITIALE'!H13)</f>
        <v/>
      </c>
      <c r="I16" s="159" t="str">
        <f>IF('DIAGNOSTIC INITIALE'!I13="","",'DIAGNOSTIC INITIALE'!I13)</f>
        <v/>
      </c>
      <c r="J16" s="67"/>
      <c r="K16" s="82"/>
      <c r="L16" s="67"/>
      <c r="M16" s="67"/>
      <c r="N16" s="67"/>
      <c r="O16" s="67"/>
      <c r="P16" s="70"/>
      <c r="Q16" s="70"/>
      <c r="R16" s="70"/>
      <c r="S16" s="70"/>
      <c r="T16" s="70"/>
      <c r="U16" s="67"/>
      <c r="V16" s="67"/>
      <c r="W16" s="67"/>
      <c r="X16" s="70"/>
      <c r="Y16" s="67"/>
      <c r="Z16" s="71"/>
      <c r="AA16" s="83"/>
      <c r="AB16" s="84"/>
    </row>
    <row r="17" spans="2:28" s="16" customFormat="1" ht="39" customHeight="1" thickBot="1">
      <c r="B17" s="143">
        <v>7</v>
      </c>
      <c r="C17" s="159" t="str">
        <f>IF('DIAGNOSTIC INITIALE'!C14="","",'DIAGNOSTIC INITIALE'!C14)</f>
        <v/>
      </c>
      <c r="D17" s="159" t="str">
        <f>IF('DIAGNOSTIC INITIALE'!D14="","",'DIAGNOSTIC INITIALE'!D14)</f>
        <v/>
      </c>
      <c r="E17" s="159" t="str">
        <f>IF('DIAGNOSTIC INITIALE'!E14="","",'DIAGNOSTIC INITIALE'!E14)</f>
        <v/>
      </c>
      <c r="F17" s="159" t="str">
        <f>IF('DIAGNOSTIC INITIALE'!F14="","",'DIAGNOSTIC INITIALE'!F14)</f>
        <v/>
      </c>
      <c r="G17" s="159" t="str">
        <f>IF('DIAGNOSTIC INITIALE'!G14="","",'DIAGNOSTIC INITIALE'!G14)</f>
        <v/>
      </c>
      <c r="H17" s="159" t="str">
        <f>IF('DIAGNOSTIC INITIALE'!H14="","",'DIAGNOSTIC INITIALE'!H14)</f>
        <v/>
      </c>
      <c r="I17" s="159" t="str">
        <f>IF('DIAGNOSTIC INITIALE'!I14="","",'DIAGNOSTIC INITIALE'!I14)</f>
        <v/>
      </c>
      <c r="J17" s="67"/>
      <c r="K17" s="82"/>
      <c r="L17" s="67"/>
      <c r="M17" s="67"/>
      <c r="N17" s="67"/>
      <c r="O17" s="67"/>
      <c r="P17" s="70"/>
      <c r="Q17" s="70"/>
      <c r="R17" s="70"/>
      <c r="S17" s="70"/>
      <c r="T17" s="70"/>
      <c r="U17" s="67"/>
      <c r="V17" s="67"/>
      <c r="W17" s="67"/>
      <c r="X17" s="70"/>
      <c r="Y17" s="67"/>
      <c r="Z17" s="71"/>
      <c r="AA17" s="83"/>
      <c r="AB17" s="84"/>
    </row>
    <row r="18" spans="2:28" s="16" customFormat="1" ht="39" customHeight="1" thickBot="1">
      <c r="B18" s="143">
        <v>8</v>
      </c>
      <c r="C18" s="159" t="str">
        <f>IF('DIAGNOSTIC INITIALE'!C15="","",'DIAGNOSTIC INITIALE'!C15)</f>
        <v/>
      </c>
      <c r="D18" s="159" t="str">
        <f>IF('DIAGNOSTIC INITIALE'!D15="","",'DIAGNOSTIC INITIALE'!D15)</f>
        <v/>
      </c>
      <c r="E18" s="159" t="str">
        <f>IF('DIAGNOSTIC INITIALE'!E15="","",'DIAGNOSTIC INITIALE'!E15)</f>
        <v/>
      </c>
      <c r="F18" s="159" t="str">
        <f>IF('DIAGNOSTIC INITIALE'!F15="","",'DIAGNOSTIC INITIALE'!F15)</f>
        <v/>
      </c>
      <c r="G18" s="159" t="str">
        <f>IF('DIAGNOSTIC INITIALE'!G15="","",'DIAGNOSTIC INITIALE'!G15)</f>
        <v/>
      </c>
      <c r="H18" s="159" t="str">
        <f>IF('DIAGNOSTIC INITIALE'!H15="","",'DIAGNOSTIC INITIALE'!H15)</f>
        <v/>
      </c>
      <c r="I18" s="159" t="str">
        <f>IF('DIAGNOSTIC INITIALE'!I15="","",'DIAGNOSTIC INITIALE'!I15)</f>
        <v/>
      </c>
      <c r="J18" s="67"/>
      <c r="K18" s="82"/>
      <c r="L18" s="67"/>
      <c r="M18" s="67"/>
      <c r="N18" s="67"/>
      <c r="O18" s="67"/>
      <c r="P18" s="70"/>
      <c r="Q18" s="70"/>
      <c r="R18" s="70"/>
      <c r="S18" s="70"/>
      <c r="T18" s="70"/>
      <c r="U18" s="67"/>
      <c r="V18" s="67"/>
      <c r="W18" s="67"/>
      <c r="X18" s="70"/>
      <c r="Y18" s="67"/>
      <c r="Z18" s="71"/>
      <c r="AA18" s="83"/>
      <c r="AB18" s="84"/>
    </row>
    <row r="19" spans="2:28" s="16" customFormat="1" ht="39" customHeight="1" thickBot="1">
      <c r="B19" s="143">
        <v>9</v>
      </c>
      <c r="C19" s="159" t="str">
        <f>IF('DIAGNOSTIC INITIALE'!C16="","",'DIAGNOSTIC INITIALE'!C16)</f>
        <v/>
      </c>
      <c r="D19" s="159" t="str">
        <f>IF('DIAGNOSTIC INITIALE'!D16="","",'DIAGNOSTIC INITIALE'!D16)</f>
        <v/>
      </c>
      <c r="E19" s="159" t="str">
        <f>IF('DIAGNOSTIC INITIALE'!E16="","",'DIAGNOSTIC INITIALE'!E16)</f>
        <v/>
      </c>
      <c r="F19" s="159" t="str">
        <f>IF('DIAGNOSTIC INITIALE'!F16="","",'DIAGNOSTIC INITIALE'!F16)</f>
        <v/>
      </c>
      <c r="G19" s="159" t="str">
        <f>IF('DIAGNOSTIC INITIALE'!G16="","",'DIAGNOSTIC INITIALE'!G16)</f>
        <v/>
      </c>
      <c r="H19" s="159" t="str">
        <f>IF('DIAGNOSTIC INITIALE'!H16="","",'DIAGNOSTIC INITIALE'!H16)</f>
        <v/>
      </c>
      <c r="I19" s="159" t="str">
        <f>IF('DIAGNOSTIC INITIALE'!I16="","",'DIAGNOSTIC INITIALE'!I16)</f>
        <v/>
      </c>
      <c r="J19" s="67"/>
      <c r="K19" s="82"/>
      <c r="L19" s="67"/>
      <c r="M19" s="67"/>
      <c r="N19" s="67"/>
      <c r="O19" s="67"/>
      <c r="P19" s="70"/>
      <c r="Q19" s="70"/>
      <c r="R19" s="70"/>
      <c r="S19" s="70"/>
      <c r="T19" s="70"/>
      <c r="U19" s="67"/>
      <c r="V19" s="67"/>
      <c r="W19" s="67"/>
      <c r="X19" s="70"/>
      <c r="Y19" s="67"/>
      <c r="Z19" s="71"/>
      <c r="AA19" s="83"/>
      <c r="AB19" s="84"/>
    </row>
    <row r="20" spans="2:28" s="16" customFormat="1" ht="39" customHeight="1" thickBot="1">
      <c r="B20" s="143">
        <v>10</v>
      </c>
      <c r="C20" s="159" t="str">
        <f>IF('DIAGNOSTIC INITIALE'!C17="","",'DIAGNOSTIC INITIALE'!C17)</f>
        <v/>
      </c>
      <c r="D20" s="159" t="str">
        <f>IF('DIAGNOSTIC INITIALE'!D17="","",'DIAGNOSTIC INITIALE'!D17)</f>
        <v/>
      </c>
      <c r="E20" s="159" t="str">
        <f>IF('DIAGNOSTIC INITIALE'!E17="","",'DIAGNOSTIC INITIALE'!E17)</f>
        <v/>
      </c>
      <c r="F20" s="159" t="str">
        <f>IF('DIAGNOSTIC INITIALE'!F17="","",'DIAGNOSTIC INITIALE'!F17)</f>
        <v/>
      </c>
      <c r="G20" s="159" t="str">
        <f>IF('DIAGNOSTIC INITIALE'!G17="","",'DIAGNOSTIC INITIALE'!G17)</f>
        <v/>
      </c>
      <c r="H20" s="159" t="str">
        <f>IF('DIAGNOSTIC INITIALE'!H17="","",'DIAGNOSTIC INITIALE'!H17)</f>
        <v/>
      </c>
      <c r="I20" s="159" t="str">
        <f>IF('DIAGNOSTIC INITIALE'!I17="","",'DIAGNOSTIC INITIALE'!I17)</f>
        <v/>
      </c>
      <c r="J20" s="67"/>
      <c r="K20" s="82"/>
      <c r="L20" s="67"/>
      <c r="M20" s="67"/>
      <c r="N20" s="67"/>
      <c r="O20" s="67"/>
      <c r="P20" s="70"/>
      <c r="Q20" s="70"/>
      <c r="R20" s="70"/>
      <c r="S20" s="70"/>
      <c r="T20" s="70"/>
      <c r="U20" s="67"/>
      <c r="V20" s="67"/>
      <c r="W20" s="67"/>
      <c r="X20" s="70"/>
      <c r="Y20" s="67"/>
      <c r="Z20" s="71"/>
      <c r="AA20" s="83"/>
      <c r="AB20" s="84"/>
    </row>
    <row r="21" spans="2:28" s="16" customFormat="1" ht="39" customHeight="1" thickBot="1">
      <c r="B21" s="143">
        <v>11</v>
      </c>
      <c r="C21" s="159" t="str">
        <f>IF('DIAGNOSTIC INITIALE'!C18="","",'DIAGNOSTIC INITIALE'!C18)</f>
        <v/>
      </c>
      <c r="D21" s="159" t="str">
        <f>IF('DIAGNOSTIC INITIALE'!D18="","",'DIAGNOSTIC INITIALE'!D18)</f>
        <v/>
      </c>
      <c r="E21" s="159" t="str">
        <f>IF('DIAGNOSTIC INITIALE'!E18="","",'DIAGNOSTIC INITIALE'!E18)</f>
        <v/>
      </c>
      <c r="F21" s="159" t="str">
        <f>IF('DIAGNOSTIC INITIALE'!F18="","",'DIAGNOSTIC INITIALE'!F18)</f>
        <v/>
      </c>
      <c r="G21" s="159" t="str">
        <f>IF('DIAGNOSTIC INITIALE'!G18="","",'DIAGNOSTIC INITIALE'!G18)</f>
        <v/>
      </c>
      <c r="H21" s="159" t="str">
        <f>IF('DIAGNOSTIC INITIALE'!H18="","",'DIAGNOSTIC INITIALE'!H18)</f>
        <v/>
      </c>
      <c r="I21" s="159" t="str">
        <f>IF('DIAGNOSTIC INITIALE'!I18="","",'DIAGNOSTIC INITIALE'!I18)</f>
        <v/>
      </c>
      <c r="J21" s="67"/>
      <c r="K21" s="82"/>
      <c r="L21" s="67"/>
      <c r="M21" s="67"/>
      <c r="N21" s="67"/>
      <c r="O21" s="67"/>
      <c r="P21" s="70"/>
      <c r="Q21" s="70"/>
      <c r="R21" s="70"/>
      <c r="S21" s="70"/>
      <c r="T21" s="70"/>
      <c r="U21" s="67"/>
      <c r="V21" s="67"/>
      <c r="W21" s="67"/>
      <c r="X21" s="70"/>
      <c r="Y21" s="67"/>
      <c r="Z21" s="71"/>
      <c r="AA21" s="83"/>
      <c r="AB21" s="84"/>
    </row>
    <row r="22" spans="2:28" s="16" customFormat="1" ht="39" customHeight="1" thickBot="1">
      <c r="B22" s="143">
        <v>12</v>
      </c>
      <c r="C22" s="159" t="str">
        <f>IF('DIAGNOSTIC INITIALE'!C19="","",'DIAGNOSTIC INITIALE'!C19)</f>
        <v/>
      </c>
      <c r="D22" s="159" t="str">
        <f>IF('DIAGNOSTIC INITIALE'!D19="","",'DIAGNOSTIC INITIALE'!D19)</f>
        <v/>
      </c>
      <c r="E22" s="159" t="str">
        <f>IF('DIAGNOSTIC INITIALE'!E19="","",'DIAGNOSTIC INITIALE'!E19)</f>
        <v/>
      </c>
      <c r="F22" s="159" t="str">
        <f>IF('DIAGNOSTIC INITIALE'!F19="","",'DIAGNOSTIC INITIALE'!F19)</f>
        <v/>
      </c>
      <c r="G22" s="159" t="str">
        <f>IF('DIAGNOSTIC INITIALE'!G19="","",'DIAGNOSTIC INITIALE'!G19)</f>
        <v/>
      </c>
      <c r="H22" s="159" t="str">
        <f>IF('DIAGNOSTIC INITIALE'!H19="","",'DIAGNOSTIC INITIALE'!H19)</f>
        <v/>
      </c>
      <c r="I22" s="159" t="str">
        <f>IF('DIAGNOSTIC INITIALE'!I19="","",'DIAGNOSTIC INITIALE'!I19)</f>
        <v/>
      </c>
      <c r="J22" s="67"/>
      <c r="K22" s="82"/>
      <c r="L22" s="67"/>
      <c r="M22" s="67"/>
      <c r="N22" s="67"/>
      <c r="O22" s="67"/>
      <c r="P22" s="70"/>
      <c r="Q22" s="70"/>
      <c r="R22" s="70"/>
      <c r="S22" s="70"/>
      <c r="T22" s="70"/>
      <c r="U22" s="67"/>
      <c r="V22" s="67"/>
      <c r="W22" s="67"/>
      <c r="X22" s="70"/>
      <c r="Y22" s="67"/>
      <c r="Z22" s="71"/>
      <c r="AA22" s="83"/>
      <c r="AB22" s="84"/>
    </row>
    <row r="23" spans="2:28" s="16" customFormat="1" ht="39" customHeight="1" thickBot="1">
      <c r="B23" s="143">
        <v>13</v>
      </c>
      <c r="C23" s="159" t="str">
        <f>IF('DIAGNOSTIC INITIALE'!C20="","",'DIAGNOSTIC INITIALE'!C20)</f>
        <v/>
      </c>
      <c r="D23" s="159" t="str">
        <f>IF('DIAGNOSTIC INITIALE'!D20="","",'DIAGNOSTIC INITIALE'!D20)</f>
        <v/>
      </c>
      <c r="E23" s="159" t="str">
        <f>IF('DIAGNOSTIC INITIALE'!E20="","",'DIAGNOSTIC INITIALE'!E20)</f>
        <v/>
      </c>
      <c r="F23" s="159" t="str">
        <f>IF('DIAGNOSTIC INITIALE'!F20="","",'DIAGNOSTIC INITIALE'!F20)</f>
        <v/>
      </c>
      <c r="G23" s="159" t="str">
        <f>IF('DIAGNOSTIC INITIALE'!G20="","",'DIAGNOSTIC INITIALE'!G20)</f>
        <v/>
      </c>
      <c r="H23" s="159" t="str">
        <f>IF('DIAGNOSTIC INITIALE'!H20="","",'DIAGNOSTIC INITIALE'!H20)</f>
        <v/>
      </c>
      <c r="I23" s="159" t="str">
        <f>IF('DIAGNOSTIC INITIALE'!I20="","",'DIAGNOSTIC INITIALE'!I20)</f>
        <v/>
      </c>
      <c r="J23" s="67"/>
      <c r="K23" s="82"/>
      <c r="L23" s="67"/>
      <c r="M23" s="67"/>
      <c r="N23" s="67"/>
      <c r="O23" s="67"/>
      <c r="P23" s="70"/>
      <c r="Q23" s="70"/>
      <c r="R23" s="70"/>
      <c r="S23" s="70"/>
      <c r="T23" s="70"/>
      <c r="U23" s="67"/>
      <c r="V23" s="67"/>
      <c r="W23" s="67"/>
      <c r="X23" s="70"/>
      <c r="Y23" s="67"/>
      <c r="Z23" s="71"/>
      <c r="AA23" s="83"/>
      <c r="AB23" s="84"/>
    </row>
    <row r="24" spans="2:28" s="16" customFormat="1" ht="39" customHeight="1" thickBot="1">
      <c r="B24" s="143">
        <v>14</v>
      </c>
      <c r="C24" s="159" t="str">
        <f>IF('DIAGNOSTIC INITIALE'!C21="","",'DIAGNOSTIC INITIALE'!C21)</f>
        <v/>
      </c>
      <c r="D24" s="159" t="str">
        <f>IF('DIAGNOSTIC INITIALE'!D21="","",'DIAGNOSTIC INITIALE'!D21)</f>
        <v/>
      </c>
      <c r="E24" s="159" t="str">
        <f>IF('DIAGNOSTIC INITIALE'!E21="","",'DIAGNOSTIC INITIALE'!E21)</f>
        <v/>
      </c>
      <c r="F24" s="159" t="str">
        <f>IF('DIAGNOSTIC INITIALE'!F21="","",'DIAGNOSTIC INITIALE'!F21)</f>
        <v/>
      </c>
      <c r="G24" s="159" t="str">
        <f>IF('DIAGNOSTIC INITIALE'!G21="","",'DIAGNOSTIC INITIALE'!G21)</f>
        <v/>
      </c>
      <c r="H24" s="159" t="str">
        <f>IF('DIAGNOSTIC INITIALE'!H21="","",'DIAGNOSTIC INITIALE'!H21)</f>
        <v/>
      </c>
      <c r="I24" s="159" t="str">
        <f>IF('DIAGNOSTIC INITIALE'!I21="","",'DIAGNOSTIC INITIALE'!I21)</f>
        <v/>
      </c>
      <c r="J24" s="67"/>
      <c r="K24" s="82"/>
      <c r="L24" s="67"/>
      <c r="M24" s="67"/>
      <c r="N24" s="67"/>
      <c r="O24" s="67"/>
      <c r="P24" s="70"/>
      <c r="Q24" s="70"/>
      <c r="R24" s="70"/>
      <c r="S24" s="70"/>
      <c r="T24" s="70"/>
      <c r="U24" s="67"/>
      <c r="V24" s="67"/>
      <c r="W24" s="67"/>
      <c r="X24" s="70"/>
      <c r="Y24" s="67"/>
      <c r="Z24" s="71"/>
      <c r="AA24" s="83"/>
      <c r="AB24" s="84"/>
    </row>
    <row r="25" spans="2:28" s="16" customFormat="1" ht="39" customHeight="1" thickBot="1">
      <c r="B25" s="143">
        <v>15</v>
      </c>
      <c r="C25" s="159" t="str">
        <f>IF('DIAGNOSTIC INITIALE'!C22="","",'DIAGNOSTIC INITIALE'!C22)</f>
        <v/>
      </c>
      <c r="D25" s="159" t="str">
        <f>IF('DIAGNOSTIC INITIALE'!D22="","",'DIAGNOSTIC INITIALE'!D22)</f>
        <v/>
      </c>
      <c r="E25" s="159" t="str">
        <f>IF('DIAGNOSTIC INITIALE'!E22="","",'DIAGNOSTIC INITIALE'!E22)</f>
        <v/>
      </c>
      <c r="F25" s="159" t="str">
        <f>IF('DIAGNOSTIC INITIALE'!F22="","",'DIAGNOSTIC INITIALE'!F22)</f>
        <v/>
      </c>
      <c r="G25" s="159" t="str">
        <f>IF('DIAGNOSTIC INITIALE'!G22="","",'DIAGNOSTIC INITIALE'!G22)</f>
        <v/>
      </c>
      <c r="H25" s="159" t="str">
        <f>IF('DIAGNOSTIC INITIALE'!H22="","",'DIAGNOSTIC INITIALE'!H22)</f>
        <v/>
      </c>
      <c r="I25" s="159" t="str">
        <f>IF('DIAGNOSTIC INITIALE'!I22="","",'DIAGNOSTIC INITIALE'!I22)</f>
        <v/>
      </c>
      <c r="J25" s="67"/>
      <c r="K25" s="82"/>
      <c r="L25" s="67"/>
      <c r="M25" s="67"/>
      <c r="N25" s="67"/>
      <c r="O25" s="67"/>
      <c r="P25" s="70"/>
      <c r="Q25" s="70"/>
      <c r="R25" s="70"/>
      <c r="S25" s="70"/>
      <c r="T25" s="70"/>
      <c r="U25" s="67"/>
      <c r="V25" s="67"/>
      <c r="W25" s="67"/>
      <c r="X25" s="70"/>
      <c r="Y25" s="67"/>
      <c r="Z25" s="71"/>
      <c r="AA25" s="83"/>
      <c r="AB25" s="84"/>
    </row>
    <row r="26" spans="2:28" s="16" customFormat="1" ht="39" customHeight="1" thickBot="1">
      <c r="B26" s="143">
        <v>16</v>
      </c>
      <c r="C26" s="159" t="str">
        <f>IF('DIAGNOSTIC INITIALE'!C23="","",'DIAGNOSTIC INITIALE'!C23)</f>
        <v/>
      </c>
      <c r="D26" s="159" t="str">
        <f>IF('DIAGNOSTIC INITIALE'!D23="","",'DIAGNOSTIC INITIALE'!D23)</f>
        <v/>
      </c>
      <c r="E26" s="159" t="str">
        <f>IF('DIAGNOSTIC INITIALE'!E23="","",'DIAGNOSTIC INITIALE'!E23)</f>
        <v/>
      </c>
      <c r="F26" s="159" t="str">
        <f>IF('DIAGNOSTIC INITIALE'!F23="","",'DIAGNOSTIC INITIALE'!F23)</f>
        <v/>
      </c>
      <c r="G26" s="159" t="str">
        <f>IF('DIAGNOSTIC INITIALE'!G23="","",'DIAGNOSTIC INITIALE'!G23)</f>
        <v/>
      </c>
      <c r="H26" s="159" t="str">
        <f>IF('DIAGNOSTIC INITIALE'!H23="","",'DIAGNOSTIC INITIALE'!H23)</f>
        <v/>
      </c>
      <c r="I26" s="159" t="str">
        <f>IF('DIAGNOSTIC INITIALE'!I23="","",'DIAGNOSTIC INITIALE'!I23)</f>
        <v/>
      </c>
      <c r="J26" s="67"/>
      <c r="K26" s="82"/>
      <c r="L26" s="67"/>
      <c r="M26" s="67"/>
      <c r="N26" s="67"/>
      <c r="O26" s="67"/>
      <c r="P26" s="70"/>
      <c r="Q26" s="70"/>
      <c r="R26" s="70"/>
      <c r="S26" s="70"/>
      <c r="T26" s="70"/>
      <c r="U26" s="67"/>
      <c r="V26" s="67"/>
      <c r="W26" s="67"/>
      <c r="X26" s="70"/>
      <c r="Y26" s="67"/>
      <c r="Z26" s="71"/>
      <c r="AA26" s="83"/>
      <c r="AB26" s="84"/>
    </row>
    <row r="27" spans="2:28" s="16" customFormat="1" ht="39" customHeight="1" thickBot="1">
      <c r="B27" s="143">
        <v>17</v>
      </c>
      <c r="C27" s="159" t="str">
        <f>IF('DIAGNOSTIC INITIALE'!C24="","",'DIAGNOSTIC INITIALE'!C24)</f>
        <v/>
      </c>
      <c r="D27" s="159" t="str">
        <f>IF('DIAGNOSTIC INITIALE'!D24="","",'DIAGNOSTIC INITIALE'!D24)</f>
        <v/>
      </c>
      <c r="E27" s="159" t="str">
        <f>IF('DIAGNOSTIC INITIALE'!E24="","",'DIAGNOSTIC INITIALE'!E24)</f>
        <v/>
      </c>
      <c r="F27" s="159" t="str">
        <f>IF('DIAGNOSTIC INITIALE'!F24="","",'DIAGNOSTIC INITIALE'!F24)</f>
        <v/>
      </c>
      <c r="G27" s="159" t="str">
        <f>IF('DIAGNOSTIC INITIALE'!G24="","",'DIAGNOSTIC INITIALE'!G24)</f>
        <v/>
      </c>
      <c r="H27" s="159" t="str">
        <f>IF('DIAGNOSTIC INITIALE'!H24="","",'DIAGNOSTIC INITIALE'!H24)</f>
        <v/>
      </c>
      <c r="I27" s="159" t="str">
        <f>IF('DIAGNOSTIC INITIALE'!I24="","",'DIAGNOSTIC INITIALE'!I24)</f>
        <v/>
      </c>
      <c r="J27" s="67"/>
      <c r="K27" s="82"/>
      <c r="L27" s="67"/>
      <c r="M27" s="67"/>
      <c r="N27" s="67"/>
      <c r="O27" s="67"/>
      <c r="P27" s="70"/>
      <c r="Q27" s="70"/>
      <c r="R27" s="70"/>
      <c r="S27" s="70"/>
      <c r="T27" s="70"/>
      <c r="U27" s="67"/>
      <c r="V27" s="67"/>
      <c r="W27" s="67"/>
      <c r="X27" s="70"/>
      <c r="Y27" s="67"/>
      <c r="Z27" s="71"/>
      <c r="AA27" s="83"/>
      <c r="AB27" s="84"/>
    </row>
    <row r="28" spans="2:28" s="16" customFormat="1" ht="39" customHeight="1" thickBot="1">
      <c r="B28" s="143">
        <v>18</v>
      </c>
      <c r="C28" s="159" t="str">
        <f>IF('DIAGNOSTIC INITIALE'!C25="","",'DIAGNOSTIC INITIALE'!C25)</f>
        <v/>
      </c>
      <c r="D28" s="159" t="str">
        <f>IF('DIAGNOSTIC INITIALE'!D25="","",'DIAGNOSTIC INITIALE'!D25)</f>
        <v/>
      </c>
      <c r="E28" s="159" t="str">
        <f>IF('DIAGNOSTIC INITIALE'!E25="","",'DIAGNOSTIC INITIALE'!E25)</f>
        <v/>
      </c>
      <c r="F28" s="159" t="str">
        <f>IF('DIAGNOSTIC INITIALE'!F25="","",'DIAGNOSTIC INITIALE'!F25)</f>
        <v/>
      </c>
      <c r="G28" s="159" t="str">
        <f>IF('DIAGNOSTIC INITIALE'!G25="","",'DIAGNOSTIC INITIALE'!G25)</f>
        <v/>
      </c>
      <c r="H28" s="159" t="str">
        <f>IF('DIAGNOSTIC INITIALE'!H25="","",'DIAGNOSTIC INITIALE'!H25)</f>
        <v/>
      </c>
      <c r="I28" s="159" t="str">
        <f>IF('DIAGNOSTIC INITIALE'!I25="","",'DIAGNOSTIC INITIALE'!I25)</f>
        <v/>
      </c>
      <c r="J28" s="67"/>
      <c r="K28" s="82"/>
      <c r="L28" s="67"/>
      <c r="M28" s="67"/>
      <c r="N28" s="67"/>
      <c r="O28" s="67"/>
      <c r="P28" s="70"/>
      <c r="Q28" s="70"/>
      <c r="R28" s="70"/>
      <c r="S28" s="70"/>
      <c r="T28" s="70"/>
      <c r="U28" s="67"/>
      <c r="V28" s="67"/>
      <c r="W28" s="67"/>
      <c r="X28" s="70"/>
      <c r="Y28" s="67"/>
      <c r="Z28" s="71"/>
      <c r="AA28" s="83"/>
      <c r="AB28" s="84"/>
    </row>
    <row r="29" spans="2:28" s="16" customFormat="1" ht="39" customHeight="1" thickBot="1">
      <c r="B29" s="143">
        <v>19</v>
      </c>
      <c r="C29" s="159" t="str">
        <f>IF('DIAGNOSTIC INITIALE'!C26="","",'DIAGNOSTIC INITIALE'!C26)</f>
        <v/>
      </c>
      <c r="D29" s="159" t="str">
        <f>IF('DIAGNOSTIC INITIALE'!D26="","",'DIAGNOSTIC INITIALE'!D26)</f>
        <v/>
      </c>
      <c r="E29" s="159" t="str">
        <f>IF('DIAGNOSTIC INITIALE'!E26="","",'DIAGNOSTIC INITIALE'!E26)</f>
        <v/>
      </c>
      <c r="F29" s="159" t="str">
        <f>IF('DIAGNOSTIC INITIALE'!F26="","",'DIAGNOSTIC INITIALE'!F26)</f>
        <v/>
      </c>
      <c r="G29" s="159" t="str">
        <f>IF('DIAGNOSTIC INITIALE'!G26="","",'DIAGNOSTIC INITIALE'!G26)</f>
        <v/>
      </c>
      <c r="H29" s="159" t="str">
        <f>IF('DIAGNOSTIC INITIALE'!H26="","",'DIAGNOSTIC INITIALE'!H26)</f>
        <v/>
      </c>
      <c r="I29" s="159" t="str">
        <f>IF('DIAGNOSTIC INITIALE'!I26="","",'DIAGNOSTIC INITIALE'!I26)</f>
        <v/>
      </c>
      <c r="J29" s="67"/>
      <c r="K29" s="82"/>
      <c r="L29" s="67"/>
      <c r="M29" s="67"/>
      <c r="N29" s="67"/>
      <c r="O29" s="67"/>
      <c r="P29" s="70"/>
      <c r="Q29" s="70"/>
      <c r="R29" s="70"/>
      <c r="S29" s="70"/>
      <c r="T29" s="70"/>
      <c r="U29" s="67"/>
      <c r="V29" s="67"/>
      <c r="W29" s="67"/>
      <c r="X29" s="70"/>
      <c r="Y29" s="67"/>
      <c r="Z29" s="71"/>
      <c r="AA29" s="83"/>
      <c r="AB29" s="84"/>
    </row>
    <row r="30" spans="2:28" s="16" customFormat="1" ht="39" customHeight="1" thickBot="1">
      <c r="B30" s="143">
        <v>20</v>
      </c>
      <c r="C30" s="159" t="str">
        <f>IF('DIAGNOSTIC INITIALE'!C27="","",'DIAGNOSTIC INITIALE'!C27)</f>
        <v/>
      </c>
      <c r="D30" s="159" t="str">
        <f>IF('DIAGNOSTIC INITIALE'!D27="","",'DIAGNOSTIC INITIALE'!D27)</f>
        <v/>
      </c>
      <c r="E30" s="159" t="str">
        <f>IF('DIAGNOSTIC INITIALE'!E27="","",'DIAGNOSTIC INITIALE'!E27)</f>
        <v/>
      </c>
      <c r="F30" s="159" t="str">
        <f>IF('DIAGNOSTIC INITIALE'!F27="","",'DIAGNOSTIC INITIALE'!F27)</f>
        <v/>
      </c>
      <c r="G30" s="159" t="str">
        <f>IF('DIAGNOSTIC INITIALE'!G27="","",'DIAGNOSTIC INITIALE'!G27)</f>
        <v/>
      </c>
      <c r="H30" s="159" t="str">
        <f>IF('DIAGNOSTIC INITIALE'!H27="","",'DIAGNOSTIC INITIALE'!H27)</f>
        <v/>
      </c>
      <c r="I30" s="159" t="str">
        <f>IF('DIAGNOSTIC INITIALE'!I27="","",'DIAGNOSTIC INITIALE'!I27)</f>
        <v/>
      </c>
      <c r="J30" s="67"/>
      <c r="K30" s="82"/>
      <c r="L30" s="67"/>
      <c r="M30" s="67"/>
      <c r="N30" s="67"/>
      <c r="O30" s="67"/>
      <c r="P30" s="70"/>
      <c r="Q30" s="70"/>
      <c r="R30" s="70"/>
      <c r="S30" s="70"/>
      <c r="T30" s="70"/>
      <c r="U30" s="67"/>
      <c r="V30" s="67"/>
      <c r="W30" s="67"/>
      <c r="X30" s="70"/>
      <c r="Y30" s="67"/>
      <c r="Z30" s="71"/>
      <c r="AA30" s="83"/>
      <c r="AB30" s="84"/>
    </row>
    <row r="31" spans="2:28" s="16" customFormat="1" ht="39" customHeight="1" thickBot="1">
      <c r="B31" s="143">
        <v>21</v>
      </c>
      <c r="C31" s="159" t="str">
        <f>IF('DIAGNOSTIC INITIALE'!C28="","",'DIAGNOSTIC INITIALE'!C28)</f>
        <v/>
      </c>
      <c r="D31" s="159" t="str">
        <f>IF('DIAGNOSTIC INITIALE'!D28="","",'DIAGNOSTIC INITIALE'!D28)</f>
        <v/>
      </c>
      <c r="E31" s="159" t="str">
        <f>IF('DIAGNOSTIC INITIALE'!E28="","",'DIAGNOSTIC INITIALE'!E28)</f>
        <v/>
      </c>
      <c r="F31" s="159" t="str">
        <f>IF('DIAGNOSTIC INITIALE'!F28="","",'DIAGNOSTIC INITIALE'!F28)</f>
        <v/>
      </c>
      <c r="G31" s="159" t="str">
        <f>IF('DIAGNOSTIC INITIALE'!G28="","",'DIAGNOSTIC INITIALE'!G28)</f>
        <v/>
      </c>
      <c r="H31" s="159" t="str">
        <f>IF('DIAGNOSTIC INITIALE'!H28="","",'DIAGNOSTIC INITIALE'!H28)</f>
        <v/>
      </c>
      <c r="I31" s="159" t="str">
        <f>IF('DIAGNOSTIC INITIALE'!I28="","",'DIAGNOSTIC INITIALE'!I28)</f>
        <v/>
      </c>
      <c r="J31" s="67"/>
      <c r="K31" s="82"/>
      <c r="L31" s="67"/>
      <c r="M31" s="67"/>
      <c r="N31" s="67"/>
      <c r="O31" s="67"/>
      <c r="P31" s="70"/>
      <c r="Q31" s="70"/>
      <c r="R31" s="70"/>
      <c r="S31" s="70"/>
      <c r="T31" s="70"/>
      <c r="U31" s="67"/>
      <c r="V31" s="67"/>
      <c r="W31" s="67"/>
      <c r="X31" s="70"/>
      <c r="Y31" s="67"/>
      <c r="Z31" s="71"/>
      <c r="AA31" s="83"/>
      <c r="AB31" s="84"/>
    </row>
    <row r="32" spans="2:28" s="16" customFormat="1" ht="39" customHeight="1" thickBot="1">
      <c r="B32" s="143">
        <v>22</v>
      </c>
      <c r="C32" s="159" t="str">
        <f>IF('DIAGNOSTIC INITIALE'!C29="","",'DIAGNOSTIC INITIALE'!C29)</f>
        <v/>
      </c>
      <c r="D32" s="159" t="str">
        <f>IF('DIAGNOSTIC INITIALE'!D29="","",'DIAGNOSTIC INITIALE'!D29)</f>
        <v/>
      </c>
      <c r="E32" s="159" t="str">
        <f>IF('DIAGNOSTIC INITIALE'!E29="","",'DIAGNOSTIC INITIALE'!E29)</f>
        <v/>
      </c>
      <c r="F32" s="159" t="str">
        <f>IF('DIAGNOSTIC INITIALE'!F29="","",'DIAGNOSTIC INITIALE'!F29)</f>
        <v/>
      </c>
      <c r="G32" s="159" t="str">
        <f>IF('DIAGNOSTIC INITIALE'!G29="","",'DIAGNOSTIC INITIALE'!G29)</f>
        <v/>
      </c>
      <c r="H32" s="159" t="str">
        <f>IF('DIAGNOSTIC INITIALE'!H29="","",'DIAGNOSTIC INITIALE'!H29)</f>
        <v/>
      </c>
      <c r="I32" s="159" t="str">
        <f>IF('DIAGNOSTIC INITIALE'!I29="","",'DIAGNOSTIC INITIALE'!I29)</f>
        <v/>
      </c>
      <c r="J32" s="67"/>
      <c r="K32" s="82"/>
      <c r="L32" s="67"/>
      <c r="M32" s="67"/>
      <c r="N32" s="67"/>
      <c r="O32" s="67"/>
      <c r="P32" s="70"/>
      <c r="Q32" s="70"/>
      <c r="R32" s="70"/>
      <c r="S32" s="70"/>
      <c r="T32" s="70"/>
      <c r="U32" s="67"/>
      <c r="V32" s="67"/>
      <c r="W32" s="67"/>
      <c r="X32" s="70"/>
      <c r="Y32" s="67"/>
      <c r="Z32" s="71"/>
      <c r="AA32" s="83"/>
      <c r="AB32" s="84"/>
    </row>
    <row r="33" spans="2:28" s="16" customFormat="1" ht="39" customHeight="1" thickBot="1">
      <c r="B33" s="143">
        <v>23</v>
      </c>
      <c r="C33" s="159" t="str">
        <f>IF('DIAGNOSTIC INITIALE'!C30="","",'DIAGNOSTIC INITIALE'!C30)</f>
        <v/>
      </c>
      <c r="D33" s="159" t="str">
        <f>IF('DIAGNOSTIC INITIALE'!D30="","",'DIAGNOSTIC INITIALE'!D30)</f>
        <v/>
      </c>
      <c r="E33" s="159" t="str">
        <f>IF('DIAGNOSTIC INITIALE'!E30="","",'DIAGNOSTIC INITIALE'!E30)</f>
        <v/>
      </c>
      <c r="F33" s="159" t="str">
        <f>IF('DIAGNOSTIC INITIALE'!F30="","",'DIAGNOSTIC INITIALE'!F30)</f>
        <v/>
      </c>
      <c r="G33" s="159" t="str">
        <f>IF('DIAGNOSTIC INITIALE'!G30="","",'DIAGNOSTIC INITIALE'!G30)</f>
        <v/>
      </c>
      <c r="H33" s="159" t="str">
        <f>IF('DIAGNOSTIC INITIALE'!H30="","",'DIAGNOSTIC INITIALE'!H30)</f>
        <v/>
      </c>
      <c r="I33" s="159" t="str">
        <f>IF('DIAGNOSTIC INITIALE'!I30="","",'DIAGNOSTIC INITIALE'!I30)</f>
        <v/>
      </c>
      <c r="J33" s="67"/>
      <c r="K33" s="82"/>
      <c r="L33" s="67"/>
      <c r="M33" s="67"/>
      <c r="N33" s="67"/>
      <c r="O33" s="67"/>
      <c r="P33" s="70"/>
      <c r="Q33" s="70"/>
      <c r="R33" s="70"/>
      <c r="S33" s="70"/>
      <c r="T33" s="70"/>
      <c r="U33" s="67"/>
      <c r="V33" s="67"/>
      <c r="W33" s="67"/>
      <c r="X33" s="70"/>
      <c r="Y33" s="67"/>
      <c r="Z33" s="71"/>
      <c r="AA33" s="83"/>
      <c r="AB33" s="84"/>
    </row>
    <row r="34" spans="2:28" s="16" customFormat="1" ht="39" customHeight="1" thickBot="1">
      <c r="B34" s="143">
        <v>24</v>
      </c>
      <c r="C34" s="159" t="str">
        <f>IF('DIAGNOSTIC INITIALE'!C31="","",'DIAGNOSTIC INITIALE'!C31)</f>
        <v/>
      </c>
      <c r="D34" s="159" t="str">
        <f>IF('DIAGNOSTIC INITIALE'!D31="","",'DIAGNOSTIC INITIALE'!D31)</f>
        <v/>
      </c>
      <c r="E34" s="159" t="str">
        <f>IF('DIAGNOSTIC INITIALE'!E31="","",'DIAGNOSTIC INITIALE'!E31)</f>
        <v/>
      </c>
      <c r="F34" s="159" t="str">
        <f>IF('DIAGNOSTIC INITIALE'!F31="","",'DIAGNOSTIC INITIALE'!F31)</f>
        <v/>
      </c>
      <c r="G34" s="159" t="str">
        <f>IF('DIAGNOSTIC INITIALE'!G31="","",'DIAGNOSTIC INITIALE'!G31)</f>
        <v/>
      </c>
      <c r="H34" s="159" t="str">
        <f>IF('DIAGNOSTIC INITIALE'!H31="","",'DIAGNOSTIC INITIALE'!H31)</f>
        <v/>
      </c>
      <c r="I34" s="159" t="str">
        <f>IF('DIAGNOSTIC INITIALE'!I31="","",'DIAGNOSTIC INITIALE'!I31)</f>
        <v/>
      </c>
      <c r="J34" s="67"/>
      <c r="K34" s="82"/>
      <c r="L34" s="67"/>
      <c r="M34" s="67"/>
      <c r="N34" s="67"/>
      <c r="O34" s="67"/>
      <c r="P34" s="70"/>
      <c r="Q34" s="70"/>
      <c r="R34" s="70"/>
      <c r="S34" s="70"/>
      <c r="T34" s="70"/>
      <c r="U34" s="67"/>
      <c r="V34" s="67"/>
      <c r="W34" s="67"/>
      <c r="X34" s="70"/>
      <c r="Y34" s="67"/>
      <c r="Z34" s="71"/>
      <c r="AA34" s="83"/>
      <c r="AB34" s="84"/>
    </row>
    <row r="35" spans="2:28" s="16" customFormat="1" ht="39" customHeight="1" thickBot="1">
      <c r="B35" s="144">
        <v>25</v>
      </c>
      <c r="C35" s="160" t="str">
        <f>IF('DIAGNOSTIC INITIALE'!C32="","",'DIAGNOSTIC INITIALE'!C32)</f>
        <v/>
      </c>
      <c r="D35" s="160" t="str">
        <f>IF('DIAGNOSTIC INITIALE'!D32="","",'DIAGNOSTIC INITIALE'!D32)</f>
        <v/>
      </c>
      <c r="E35" s="160" t="str">
        <f>IF('DIAGNOSTIC INITIALE'!E32="","",'DIAGNOSTIC INITIALE'!E32)</f>
        <v/>
      </c>
      <c r="F35" s="160" t="str">
        <f>IF('DIAGNOSTIC INITIALE'!F32="","",'DIAGNOSTIC INITIALE'!F32)</f>
        <v/>
      </c>
      <c r="G35" s="160" t="str">
        <f>IF('DIAGNOSTIC INITIALE'!G32="","",'DIAGNOSTIC INITIALE'!G32)</f>
        <v/>
      </c>
      <c r="H35" s="160" t="str">
        <f>IF('DIAGNOSTIC INITIALE'!H32="","",'DIAGNOSTIC INITIALE'!H32)</f>
        <v/>
      </c>
      <c r="I35" s="160" t="str">
        <f>IF('DIAGNOSTIC INITIALE'!I32="","",'DIAGNOSTIC INITIALE'!I32)</f>
        <v/>
      </c>
      <c r="J35" s="85"/>
      <c r="K35" s="86"/>
      <c r="L35" s="85"/>
      <c r="M35" s="85"/>
      <c r="N35" s="85"/>
      <c r="O35" s="85"/>
      <c r="P35" s="87"/>
      <c r="Q35" s="87"/>
      <c r="R35" s="87"/>
      <c r="S35" s="87"/>
      <c r="T35" s="87"/>
      <c r="U35" s="85"/>
      <c r="V35" s="85"/>
      <c r="W35" s="85"/>
      <c r="X35" s="87"/>
      <c r="Y35" s="85"/>
      <c r="Z35" s="88"/>
      <c r="AA35" s="89"/>
      <c r="AB35" s="90"/>
    </row>
    <row r="36" spans="2:28" s="57" customFormat="1">
      <c r="P36" s="60"/>
      <c r="Q36" s="60"/>
      <c r="R36" s="60"/>
      <c r="S36" s="60"/>
      <c r="T36" s="60"/>
      <c r="X36" s="60"/>
    </row>
    <row r="37" spans="2:28" s="57" customFormat="1">
      <c r="P37" s="60"/>
      <c r="Q37" s="60"/>
      <c r="R37" s="60"/>
      <c r="S37" s="60"/>
      <c r="T37" s="60"/>
      <c r="X37" s="60"/>
    </row>
    <row r="38" spans="2:28" s="57" customFormat="1">
      <c r="P38" s="60"/>
      <c r="Q38" s="60"/>
      <c r="R38" s="60"/>
      <c r="S38" s="60"/>
      <c r="T38" s="60"/>
      <c r="X38" s="60"/>
    </row>
  </sheetData>
  <sheetProtection algorithmName="SHA-512" hashValue="qy0xraDhxacZ7nxDns3hdwRGLdLFsKub7sKEFynIvkLBIfT7pJ9uzMnAojnDDjbNRw7+bH2DOVjbUhHB6PC45w==" saltValue="lY2SsJsDHFNLF2DzXSuXgA==" spinCount="100000" sheet="1" objects="1" scenarios="1"/>
  <mergeCells count="21">
    <mergeCell ref="T9:T10"/>
    <mergeCell ref="AA9:AA10"/>
    <mergeCell ref="AB9:AB10"/>
    <mergeCell ref="P9:S9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O9"/>
    <mergeCell ref="Z9:Z10"/>
    <mergeCell ref="U9:U10"/>
    <mergeCell ref="V9:V10"/>
    <mergeCell ref="W9:W10"/>
    <mergeCell ref="X9:X10"/>
    <mergeCell ref="Y9:Y10"/>
  </mergeCells>
  <dataValidations count="4">
    <dataValidation type="list" allowBlank="1" showInputMessage="1" showErrorMessage="1" sqref="L11:O35">
      <formula1>DOMAINE_ACTIVITE</formula1>
    </dataValidation>
    <dataValidation type="list" allowBlank="1" showInputMessage="1" showErrorMessage="1" sqref="K11:K35">
      <formula1>OUI_NON</formula1>
    </dataValidation>
    <dataValidation type="list" allowBlank="1" showInputMessage="1" showErrorMessage="1" sqref="U11:U35">
      <formula1>REVENU_MOYEN</formula1>
    </dataValidation>
    <dataValidation type="list" allowBlank="1" showInputMessage="1" showErrorMessage="1" sqref="J11:J35">
      <formula1>SITUATION_MATRIMONIALE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LISTES!$L$4:$L$15</xm:f>
          </x14:formula1>
          <xm:sqref>V11:W35</xm:sqref>
        </x14:dataValidation>
        <x14:dataValidation type="list" allowBlank="1" showInputMessage="1" showErrorMessage="1">
          <x14:formula1>
            <xm:f>LISTES!$M$4:$M$17</xm:f>
          </x14:formula1>
          <xm:sqref>Y11:Y35</xm:sqref>
        </x14:dataValidation>
        <x14:dataValidation type="list" allowBlank="1" showInputMessage="1" showErrorMessage="1">
          <x14:formula1>
            <xm:f>LISTES!$N$4:$N$5</xm:f>
          </x14:formula1>
          <xm:sqref>T11:T35</xm:sqref>
        </x14:dataValidation>
        <x14:dataValidation type="list" allowBlank="1" showInputMessage="1" showErrorMessage="1">
          <x14:formula1>
            <xm:f>LISTES!$P$4:$P$5</xm:f>
          </x14:formula1>
          <xm:sqref>AA11:AA35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B2:AB35"/>
  <sheetViews>
    <sheetView workbookViewId="0">
      <pane xSplit="4" ySplit="10" topLeftCell="E44" activePane="bottomRight" state="frozen"/>
      <selection pane="topRight" activeCell="E1" sqref="E1"/>
      <selection pane="bottomLeft" activeCell="A11" sqref="A11"/>
      <selection pane="bottomRight" activeCell="C11" sqref="C11"/>
    </sheetView>
  </sheetViews>
  <sheetFormatPr baseColWidth="10" defaultRowHeight="15"/>
  <cols>
    <col min="1" max="1" width="17.42578125" customWidth="1"/>
    <col min="2" max="2" width="21.140625" customWidth="1"/>
    <col min="3" max="3" width="39" customWidth="1"/>
    <col min="4" max="4" width="20.85546875" bestFit="1" customWidth="1"/>
    <col min="5" max="5" width="24.85546875" customWidth="1"/>
    <col min="6" max="6" width="20.5703125" customWidth="1"/>
    <col min="7" max="7" width="20" customWidth="1"/>
    <col min="8" max="8" width="11.140625" customWidth="1"/>
    <col min="9" max="9" width="18.85546875" customWidth="1"/>
    <col min="10" max="10" width="14.5703125" customWidth="1"/>
    <col min="11" max="11" width="12.42578125" customWidth="1"/>
    <col min="12" max="15" width="14.140625" customWidth="1"/>
    <col min="16" max="19" width="14.140625" style="41" customWidth="1"/>
    <col min="20" max="20" width="14.5703125" style="41" customWidth="1"/>
    <col min="21" max="23" width="16.42578125" customWidth="1"/>
    <col min="24" max="24" width="28.42578125" style="41" customWidth="1"/>
    <col min="25" max="25" width="17.140625" customWidth="1"/>
    <col min="26" max="27" width="14.85546875" customWidth="1"/>
    <col min="28" max="28" width="20.85546875" customWidth="1"/>
  </cols>
  <sheetData>
    <row r="2" spans="2:28" ht="15.75" thickBot="1"/>
    <row r="3" spans="2:28" ht="30.75" thickBot="1">
      <c r="B3" s="128" t="s">
        <v>0</v>
      </c>
      <c r="C3" s="129" t="s">
        <v>260</v>
      </c>
      <c r="D3" s="130" t="s">
        <v>261</v>
      </c>
    </row>
    <row r="4" spans="2:28" s="15" customFormat="1" ht="15.75" thickBot="1">
      <c r="B4" s="38" t="str">
        <f>+'DIAGNOSTIC A MI PROJET'!B4</f>
        <v>TONKPI</v>
      </c>
      <c r="C4" s="39" t="str">
        <f>+'DIAGNOSTIC A MI PROJET'!C4</f>
        <v>BIN_HOUYE</v>
      </c>
      <c r="D4" s="40" t="str">
        <f>+'DIAGNOSTIC A MI PROJET'!D4</f>
        <v>youampleu</v>
      </c>
      <c r="P4" s="42"/>
      <c r="Q4" s="42"/>
      <c r="R4" s="42"/>
      <c r="S4" s="42"/>
      <c r="T4" s="42"/>
      <c r="X4" s="42"/>
    </row>
    <row r="5" spans="2:28" s="37" customFormat="1">
      <c r="B5"/>
      <c r="C5"/>
      <c r="D5"/>
      <c r="P5" s="43"/>
      <c r="Q5" s="43"/>
      <c r="R5" s="43"/>
      <c r="S5" s="43"/>
      <c r="T5" s="43"/>
      <c r="X5" s="43"/>
    </row>
    <row r="6" spans="2:28">
      <c r="B6" s="36" t="s">
        <v>269</v>
      </c>
    </row>
    <row r="7" spans="2:28" ht="18.75">
      <c r="J7" s="35"/>
      <c r="K7" s="35"/>
      <c r="L7" s="35"/>
      <c r="M7" s="35"/>
      <c r="N7" s="35"/>
      <c r="O7" s="35"/>
      <c r="P7" s="44"/>
      <c r="Q7" s="44"/>
      <c r="R7" s="44"/>
      <c r="S7" s="44"/>
      <c r="T7" s="44"/>
      <c r="U7" s="35"/>
      <c r="V7" s="35"/>
      <c r="W7" s="35"/>
      <c r="X7" s="44"/>
      <c r="Y7" s="35"/>
      <c r="Z7" s="35"/>
      <c r="AA7" s="35"/>
      <c r="AB7" s="35"/>
    </row>
    <row r="8" spans="2:28" ht="15.75" thickBot="1"/>
    <row r="9" spans="2:28" ht="43.35" customHeight="1">
      <c r="B9" s="283" t="s">
        <v>515</v>
      </c>
      <c r="C9" s="285" t="s">
        <v>270</v>
      </c>
      <c r="D9" s="281" t="s">
        <v>271</v>
      </c>
      <c r="E9" s="281" t="s">
        <v>273</v>
      </c>
      <c r="F9" s="281" t="s">
        <v>275</v>
      </c>
      <c r="G9" s="281" t="s">
        <v>272</v>
      </c>
      <c r="H9" s="281" t="s">
        <v>274</v>
      </c>
      <c r="I9" s="281" t="s">
        <v>279</v>
      </c>
      <c r="J9" s="281" t="s">
        <v>276</v>
      </c>
      <c r="K9" s="281" t="s">
        <v>516</v>
      </c>
      <c r="L9" s="281" t="s">
        <v>280</v>
      </c>
      <c r="M9" s="281"/>
      <c r="N9" s="281"/>
      <c r="O9" s="281"/>
      <c r="P9" s="281" t="s">
        <v>473</v>
      </c>
      <c r="Q9" s="281"/>
      <c r="R9" s="281"/>
      <c r="S9" s="281"/>
      <c r="T9" s="281" t="s">
        <v>517</v>
      </c>
      <c r="U9" s="281" t="s">
        <v>474</v>
      </c>
      <c r="V9" s="281" t="s">
        <v>277</v>
      </c>
      <c r="W9" s="281" t="s">
        <v>278</v>
      </c>
      <c r="X9" s="281" t="s">
        <v>283</v>
      </c>
      <c r="Y9" s="281" t="s">
        <v>336</v>
      </c>
      <c r="Z9" s="287" t="s">
        <v>475</v>
      </c>
      <c r="AA9" s="287" t="s">
        <v>520</v>
      </c>
      <c r="AB9" s="287" t="s">
        <v>521</v>
      </c>
    </row>
    <row r="10" spans="2:28" s="34" customFormat="1" ht="41.45" customHeight="1" thickBot="1">
      <c r="B10" s="284"/>
      <c r="C10" s="286"/>
      <c r="D10" s="282"/>
      <c r="E10" s="282"/>
      <c r="F10" s="282"/>
      <c r="G10" s="282"/>
      <c r="H10" s="282"/>
      <c r="I10" s="282"/>
      <c r="J10" s="282"/>
      <c r="K10" s="282"/>
      <c r="L10" s="139">
        <v>1</v>
      </c>
      <c r="M10" s="139">
        <v>2</v>
      </c>
      <c r="N10" s="139">
        <v>3</v>
      </c>
      <c r="O10" s="139">
        <v>4</v>
      </c>
      <c r="P10" s="139">
        <v>1</v>
      </c>
      <c r="Q10" s="139">
        <v>2</v>
      </c>
      <c r="R10" s="139">
        <v>3</v>
      </c>
      <c r="S10" s="139">
        <v>4</v>
      </c>
      <c r="T10" s="282"/>
      <c r="U10" s="282"/>
      <c r="V10" s="282"/>
      <c r="W10" s="282"/>
      <c r="X10" s="282"/>
      <c r="Y10" s="282"/>
      <c r="Z10" s="288"/>
      <c r="AA10" s="288"/>
      <c r="AB10" s="288"/>
    </row>
    <row r="11" spans="2:28" s="18" customFormat="1" ht="39" customHeight="1" thickBot="1">
      <c r="B11" s="140">
        <v>1</v>
      </c>
      <c r="C11" s="157" t="str">
        <f>IF('DIAGNOSTIC INITIALE'!C8="","",'DIAGNOSTIC A MI PROJET'!C11)</f>
        <v/>
      </c>
      <c r="D11" s="157" t="str">
        <f>IF('DIAGNOSTIC INITIALE'!D8="","",'DIAGNOSTIC A MI PROJET'!D11)</f>
        <v/>
      </c>
      <c r="E11" s="157" t="str">
        <f>IF('DIAGNOSTIC INITIALE'!E8="","",'DIAGNOSTIC A MI PROJET'!E11)</f>
        <v/>
      </c>
      <c r="F11" s="157" t="str">
        <f>IF('DIAGNOSTIC INITIALE'!F8="","",'DIAGNOSTIC A MI PROJET'!F11)</f>
        <v/>
      </c>
      <c r="G11" s="157" t="str">
        <f>IF('DIAGNOSTIC INITIALE'!G8="","",'DIAGNOSTIC A MI PROJET'!G11)</f>
        <v/>
      </c>
      <c r="H11" s="157" t="str">
        <f>IF('DIAGNOSTIC INITIALE'!H8="","",'DIAGNOSTIC A MI PROJET'!H11)</f>
        <v/>
      </c>
      <c r="I11" s="157" t="str">
        <f>IF('DIAGNOSTIC INITIALE'!I8="","",'DIAGNOSTIC A MI PROJET'!I11)</f>
        <v/>
      </c>
      <c r="J11" s="91"/>
      <c r="K11" s="91"/>
      <c r="L11" s="91"/>
      <c r="M11" s="91"/>
      <c r="N11" s="91"/>
      <c r="O11" s="91"/>
      <c r="P11" s="92"/>
      <c r="Q11" s="92"/>
      <c r="R11" s="92"/>
      <c r="S11" s="92"/>
      <c r="T11" s="92"/>
      <c r="U11" s="91"/>
      <c r="V11" s="91"/>
      <c r="W11" s="91"/>
      <c r="X11" s="92"/>
      <c r="Y11" s="91"/>
      <c r="Z11" s="93"/>
      <c r="AA11" s="94"/>
      <c r="AB11" s="94"/>
    </row>
    <row r="12" spans="2:28" s="18" customFormat="1" ht="39" customHeight="1" thickBot="1">
      <c r="B12" s="140">
        <v>2</v>
      </c>
      <c r="C12" s="157" t="str">
        <f>IF('DIAGNOSTIC INITIALE'!C9="","",'DIAGNOSTIC A MI PROJET'!C12)</f>
        <v/>
      </c>
      <c r="D12" s="157" t="str">
        <f>IF('DIAGNOSTIC INITIALE'!D9="","",'DIAGNOSTIC A MI PROJET'!D12)</f>
        <v/>
      </c>
      <c r="E12" s="157" t="str">
        <f>IF('DIAGNOSTIC INITIALE'!E9="","",'DIAGNOSTIC A MI PROJET'!E12)</f>
        <v/>
      </c>
      <c r="F12" s="157" t="str">
        <f>IF('DIAGNOSTIC INITIALE'!F9="","",'DIAGNOSTIC A MI PROJET'!F12)</f>
        <v/>
      </c>
      <c r="G12" s="157" t="str">
        <f>IF('DIAGNOSTIC INITIALE'!G9="","",'DIAGNOSTIC A MI PROJET'!G12)</f>
        <v/>
      </c>
      <c r="H12" s="157" t="str">
        <f>IF('DIAGNOSTIC INITIALE'!H9="","",'DIAGNOSTIC A MI PROJET'!H12)</f>
        <v/>
      </c>
      <c r="I12" s="157" t="str">
        <f>IF('DIAGNOSTIC INITIALE'!I9="","",'DIAGNOSTIC A MI PROJET'!I12)</f>
        <v/>
      </c>
      <c r="J12" s="91"/>
      <c r="K12" s="91"/>
      <c r="L12" s="91"/>
      <c r="M12" s="91"/>
      <c r="N12" s="91"/>
      <c r="O12" s="91"/>
      <c r="P12" s="92"/>
      <c r="Q12" s="92"/>
      <c r="R12" s="92"/>
      <c r="S12" s="92"/>
      <c r="T12" s="92"/>
      <c r="U12" s="91"/>
      <c r="V12" s="91"/>
      <c r="W12" s="91"/>
      <c r="X12" s="92"/>
      <c r="Y12" s="91"/>
      <c r="Z12" s="93"/>
      <c r="AA12" s="94"/>
      <c r="AB12" s="95"/>
    </row>
    <row r="13" spans="2:28" s="18" customFormat="1" ht="39" customHeight="1" thickBot="1">
      <c r="B13" s="140">
        <v>3</v>
      </c>
      <c r="C13" s="157" t="str">
        <f>IF('DIAGNOSTIC INITIALE'!C10="","",'DIAGNOSTIC A MI PROJET'!C13)</f>
        <v/>
      </c>
      <c r="D13" s="157" t="str">
        <f>IF('DIAGNOSTIC INITIALE'!D10="","",'DIAGNOSTIC A MI PROJET'!D13)</f>
        <v/>
      </c>
      <c r="E13" s="157" t="str">
        <f>IF('DIAGNOSTIC INITIALE'!E10="","",'DIAGNOSTIC A MI PROJET'!E13)</f>
        <v/>
      </c>
      <c r="F13" s="157" t="str">
        <f>IF('DIAGNOSTIC INITIALE'!F10="","",'DIAGNOSTIC A MI PROJET'!F13)</f>
        <v/>
      </c>
      <c r="G13" s="157" t="str">
        <f>IF('DIAGNOSTIC INITIALE'!G10="","",'DIAGNOSTIC A MI PROJET'!G13)</f>
        <v/>
      </c>
      <c r="H13" s="157" t="str">
        <f>IF('DIAGNOSTIC INITIALE'!H10="","",'DIAGNOSTIC A MI PROJET'!H13)</f>
        <v/>
      </c>
      <c r="I13" s="157" t="str">
        <f>IF('DIAGNOSTIC INITIALE'!I10="","",'DIAGNOSTIC A MI PROJET'!I13)</f>
        <v/>
      </c>
      <c r="J13" s="91"/>
      <c r="K13" s="91"/>
      <c r="L13" s="91"/>
      <c r="M13" s="91"/>
      <c r="N13" s="91"/>
      <c r="O13" s="91"/>
      <c r="P13" s="92"/>
      <c r="Q13" s="92"/>
      <c r="R13" s="92"/>
      <c r="S13" s="92"/>
      <c r="T13" s="92"/>
      <c r="U13" s="91"/>
      <c r="V13" s="91"/>
      <c r="W13" s="91"/>
      <c r="X13" s="92"/>
      <c r="Y13" s="91"/>
      <c r="Z13" s="93"/>
      <c r="AA13" s="94"/>
      <c r="AB13" s="95"/>
    </row>
    <row r="14" spans="2:28" s="18" customFormat="1" ht="39" customHeight="1" thickBot="1">
      <c r="B14" s="140">
        <v>4</v>
      </c>
      <c r="C14" s="157" t="str">
        <f>IF('DIAGNOSTIC INITIALE'!C11="","",'DIAGNOSTIC A MI PROJET'!C14)</f>
        <v/>
      </c>
      <c r="D14" s="157" t="str">
        <f>IF('DIAGNOSTIC INITIALE'!D11="","",'DIAGNOSTIC A MI PROJET'!D14)</f>
        <v/>
      </c>
      <c r="E14" s="157" t="str">
        <f>IF('DIAGNOSTIC INITIALE'!E11="","",'DIAGNOSTIC A MI PROJET'!E14)</f>
        <v/>
      </c>
      <c r="F14" s="157" t="str">
        <f>IF('DIAGNOSTIC INITIALE'!F11="","",'DIAGNOSTIC A MI PROJET'!F14)</f>
        <v/>
      </c>
      <c r="G14" s="157" t="str">
        <f>IF('DIAGNOSTIC INITIALE'!G11="","",'DIAGNOSTIC A MI PROJET'!G14)</f>
        <v/>
      </c>
      <c r="H14" s="157" t="str">
        <f>IF('DIAGNOSTIC INITIALE'!H11="","",'DIAGNOSTIC A MI PROJET'!H14)</f>
        <v/>
      </c>
      <c r="I14" s="157" t="str">
        <f>IF('DIAGNOSTIC INITIALE'!I11="","",'DIAGNOSTIC A MI PROJET'!I14)</f>
        <v/>
      </c>
      <c r="J14" s="91"/>
      <c r="K14" s="91"/>
      <c r="L14" s="91"/>
      <c r="M14" s="91"/>
      <c r="N14" s="91"/>
      <c r="O14" s="91"/>
      <c r="P14" s="92"/>
      <c r="Q14" s="92"/>
      <c r="R14" s="92"/>
      <c r="S14" s="92"/>
      <c r="T14" s="92"/>
      <c r="U14" s="91"/>
      <c r="V14" s="91"/>
      <c r="W14" s="91"/>
      <c r="X14" s="92"/>
      <c r="Y14" s="91"/>
      <c r="Z14" s="93"/>
      <c r="AA14" s="94"/>
      <c r="AB14" s="95"/>
    </row>
    <row r="15" spans="2:28" s="18" customFormat="1" ht="39" customHeight="1" thickBot="1">
      <c r="B15" s="140">
        <v>5</v>
      </c>
      <c r="C15" s="157" t="str">
        <f>IF('DIAGNOSTIC INITIALE'!C12="","",'DIAGNOSTIC A MI PROJET'!C15)</f>
        <v/>
      </c>
      <c r="D15" s="157" t="str">
        <f>IF('DIAGNOSTIC INITIALE'!D12="","",'DIAGNOSTIC A MI PROJET'!D15)</f>
        <v/>
      </c>
      <c r="E15" s="157" t="str">
        <f>IF('DIAGNOSTIC INITIALE'!E12="","",'DIAGNOSTIC A MI PROJET'!E15)</f>
        <v/>
      </c>
      <c r="F15" s="157" t="str">
        <f>IF('DIAGNOSTIC INITIALE'!F12="","",'DIAGNOSTIC A MI PROJET'!F15)</f>
        <v/>
      </c>
      <c r="G15" s="157" t="str">
        <f>IF('DIAGNOSTIC INITIALE'!G12="","",'DIAGNOSTIC A MI PROJET'!G15)</f>
        <v/>
      </c>
      <c r="H15" s="157" t="str">
        <f>IF('DIAGNOSTIC INITIALE'!H12="","",'DIAGNOSTIC A MI PROJET'!H15)</f>
        <v/>
      </c>
      <c r="I15" s="157" t="str">
        <f>IF('DIAGNOSTIC INITIALE'!I12="","",'DIAGNOSTIC A MI PROJET'!I15)</f>
        <v/>
      </c>
      <c r="J15" s="91"/>
      <c r="K15" s="91"/>
      <c r="L15" s="91"/>
      <c r="M15" s="91"/>
      <c r="N15" s="91"/>
      <c r="O15" s="91"/>
      <c r="P15" s="92"/>
      <c r="Q15" s="92"/>
      <c r="R15" s="92"/>
      <c r="S15" s="92"/>
      <c r="T15" s="92"/>
      <c r="U15" s="91"/>
      <c r="V15" s="91"/>
      <c r="W15" s="91"/>
      <c r="X15" s="92"/>
      <c r="Y15" s="91"/>
      <c r="Z15" s="93"/>
      <c r="AA15" s="94"/>
      <c r="AB15" s="95"/>
    </row>
    <row r="16" spans="2:28" s="18" customFormat="1" ht="39" customHeight="1" thickBot="1">
      <c r="B16" s="140">
        <v>6</v>
      </c>
      <c r="C16" s="157" t="str">
        <f>IF('DIAGNOSTIC INITIALE'!C13="","",'DIAGNOSTIC A MI PROJET'!C16)</f>
        <v/>
      </c>
      <c r="D16" s="157" t="str">
        <f>IF('DIAGNOSTIC INITIALE'!D13="","",'DIAGNOSTIC A MI PROJET'!D16)</f>
        <v/>
      </c>
      <c r="E16" s="157" t="str">
        <f>IF('DIAGNOSTIC INITIALE'!E13="","",'DIAGNOSTIC A MI PROJET'!E16)</f>
        <v/>
      </c>
      <c r="F16" s="157" t="str">
        <f>IF('DIAGNOSTIC INITIALE'!F13="","",'DIAGNOSTIC A MI PROJET'!F16)</f>
        <v/>
      </c>
      <c r="G16" s="157" t="str">
        <f>IF('DIAGNOSTIC INITIALE'!G13="","",'DIAGNOSTIC A MI PROJET'!G16)</f>
        <v/>
      </c>
      <c r="H16" s="157" t="str">
        <f>IF('DIAGNOSTIC INITIALE'!H13="","",'DIAGNOSTIC A MI PROJET'!H16)</f>
        <v/>
      </c>
      <c r="I16" s="157" t="str">
        <f>IF('DIAGNOSTIC INITIALE'!I13="","",'DIAGNOSTIC A MI PROJET'!I16)</f>
        <v/>
      </c>
      <c r="J16" s="91"/>
      <c r="K16" s="91"/>
      <c r="L16" s="91"/>
      <c r="M16" s="91"/>
      <c r="N16" s="91"/>
      <c r="O16" s="91"/>
      <c r="P16" s="92"/>
      <c r="Q16" s="92"/>
      <c r="R16" s="92"/>
      <c r="S16" s="92"/>
      <c r="T16" s="92"/>
      <c r="U16" s="91"/>
      <c r="V16" s="91"/>
      <c r="W16" s="91"/>
      <c r="X16" s="92"/>
      <c r="Y16" s="91"/>
      <c r="Z16" s="93"/>
      <c r="AA16" s="94"/>
      <c r="AB16" s="95"/>
    </row>
    <row r="17" spans="2:28" s="18" customFormat="1" ht="39" customHeight="1" thickBot="1">
      <c r="B17" s="140">
        <v>7</v>
      </c>
      <c r="C17" s="157" t="str">
        <f>IF('DIAGNOSTIC INITIALE'!C14="","",'DIAGNOSTIC A MI PROJET'!C17)</f>
        <v/>
      </c>
      <c r="D17" s="157" t="str">
        <f>IF('DIAGNOSTIC INITIALE'!D14="","",'DIAGNOSTIC A MI PROJET'!D17)</f>
        <v/>
      </c>
      <c r="E17" s="157" t="str">
        <f>IF('DIAGNOSTIC INITIALE'!E14="","",'DIAGNOSTIC A MI PROJET'!E17)</f>
        <v/>
      </c>
      <c r="F17" s="157" t="str">
        <f>IF('DIAGNOSTIC INITIALE'!F14="","",'DIAGNOSTIC A MI PROJET'!F17)</f>
        <v/>
      </c>
      <c r="G17" s="157" t="str">
        <f>IF('DIAGNOSTIC INITIALE'!G14="","",'DIAGNOSTIC A MI PROJET'!G17)</f>
        <v/>
      </c>
      <c r="H17" s="157" t="str">
        <f>IF('DIAGNOSTIC INITIALE'!H14="","",'DIAGNOSTIC A MI PROJET'!H17)</f>
        <v/>
      </c>
      <c r="I17" s="157" t="str">
        <f>IF('DIAGNOSTIC INITIALE'!I14="","",'DIAGNOSTIC A MI PROJET'!I17)</f>
        <v/>
      </c>
      <c r="J17" s="91"/>
      <c r="K17" s="91"/>
      <c r="L17" s="91"/>
      <c r="M17" s="91"/>
      <c r="N17" s="91"/>
      <c r="O17" s="91"/>
      <c r="P17" s="92"/>
      <c r="Q17" s="92"/>
      <c r="R17" s="92"/>
      <c r="S17" s="92"/>
      <c r="T17" s="92"/>
      <c r="U17" s="91"/>
      <c r="V17" s="91"/>
      <c r="W17" s="91"/>
      <c r="X17" s="92"/>
      <c r="Y17" s="91"/>
      <c r="Z17" s="93"/>
      <c r="AA17" s="94"/>
      <c r="AB17" s="95"/>
    </row>
    <row r="18" spans="2:28" s="18" customFormat="1" ht="39" customHeight="1" thickBot="1">
      <c r="B18" s="140">
        <v>8</v>
      </c>
      <c r="C18" s="157" t="str">
        <f>IF('DIAGNOSTIC INITIALE'!C15="","",'DIAGNOSTIC A MI PROJET'!C18)</f>
        <v/>
      </c>
      <c r="D18" s="157" t="str">
        <f>IF('DIAGNOSTIC INITIALE'!D15="","",'DIAGNOSTIC A MI PROJET'!D18)</f>
        <v/>
      </c>
      <c r="E18" s="157" t="str">
        <f>IF('DIAGNOSTIC INITIALE'!E15="","",'DIAGNOSTIC A MI PROJET'!E18)</f>
        <v/>
      </c>
      <c r="F18" s="157" t="str">
        <f>IF('DIAGNOSTIC INITIALE'!F15="","",'DIAGNOSTIC A MI PROJET'!F18)</f>
        <v/>
      </c>
      <c r="G18" s="157" t="str">
        <f>IF('DIAGNOSTIC INITIALE'!G15="","",'DIAGNOSTIC A MI PROJET'!G18)</f>
        <v/>
      </c>
      <c r="H18" s="157" t="str">
        <f>IF('DIAGNOSTIC INITIALE'!H15="","",'DIAGNOSTIC A MI PROJET'!H18)</f>
        <v/>
      </c>
      <c r="I18" s="157" t="str">
        <f>IF('DIAGNOSTIC INITIALE'!I15="","",'DIAGNOSTIC A MI PROJET'!I18)</f>
        <v/>
      </c>
      <c r="J18" s="91"/>
      <c r="K18" s="91"/>
      <c r="L18" s="91"/>
      <c r="M18" s="91"/>
      <c r="N18" s="91"/>
      <c r="O18" s="91"/>
      <c r="P18" s="92"/>
      <c r="Q18" s="92"/>
      <c r="R18" s="92"/>
      <c r="S18" s="92"/>
      <c r="T18" s="92"/>
      <c r="U18" s="91"/>
      <c r="V18" s="91"/>
      <c r="W18" s="91"/>
      <c r="X18" s="92"/>
      <c r="Y18" s="91"/>
      <c r="Z18" s="93"/>
      <c r="AA18" s="94"/>
      <c r="AB18" s="95"/>
    </row>
    <row r="19" spans="2:28" s="18" customFormat="1" ht="39" customHeight="1" thickBot="1">
      <c r="B19" s="140">
        <v>9</v>
      </c>
      <c r="C19" s="157" t="str">
        <f>IF('DIAGNOSTIC INITIALE'!C16="","",'DIAGNOSTIC A MI PROJET'!C19)</f>
        <v/>
      </c>
      <c r="D19" s="157" t="str">
        <f>IF('DIAGNOSTIC INITIALE'!D16="","",'DIAGNOSTIC A MI PROJET'!D19)</f>
        <v/>
      </c>
      <c r="E19" s="157" t="str">
        <f>IF('DIAGNOSTIC INITIALE'!E16="","",'DIAGNOSTIC A MI PROJET'!E19)</f>
        <v/>
      </c>
      <c r="F19" s="157" t="str">
        <f>IF('DIAGNOSTIC INITIALE'!F16="","",'DIAGNOSTIC A MI PROJET'!F19)</f>
        <v/>
      </c>
      <c r="G19" s="157" t="str">
        <f>IF('DIAGNOSTIC INITIALE'!G16="","",'DIAGNOSTIC A MI PROJET'!G19)</f>
        <v/>
      </c>
      <c r="H19" s="157" t="str">
        <f>IF('DIAGNOSTIC INITIALE'!H16="","",'DIAGNOSTIC A MI PROJET'!H19)</f>
        <v/>
      </c>
      <c r="I19" s="157" t="str">
        <f>IF('DIAGNOSTIC INITIALE'!I16="","",'DIAGNOSTIC A MI PROJET'!I19)</f>
        <v/>
      </c>
      <c r="J19" s="91"/>
      <c r="K19" s="91"/>
      <c r="L19" s="91"/>
      <c r="M19" s="91"/>
      <c r="N19" s="91"/>
      <c r="O19" s="91"/>
      <c r="P19" s="92"/>
      <c r="Q19" s="92"/>
      <c r="R19" s="92"/>
      <c r="S19" s="92"/>
      <c r="T19" s="92"/>
      <c r="U19" s="91"/>
      <c r="V19" s="91"/>
      <c r="W19" s="91"/>
      <c r="X19" s="92"/>
      <c r="Y19" s="91"/>
      <c r="Z19" s="93"/>
      <c r="AA19" s="94"/>
      <c r="AB19" s="95"/>
    </row>
    <row r="20" spans="2:28" s="18" customFormat="1" ht="39" customHeight="1" thickBot="1">
      <c r="B20" s="140">
        <v>10</v>
      </c>
      <c r="C20" s="157" t="str">
        <f>IF('DIAGNOSTIC INITIALE'!C17="","",'DIAGNOSTIC A MI PROJET'!C20)</f>
        <v/>
      </c>
      <c r="D20" s="157" t="str">
        <f>IF('DIAGNOSTIC INITIALE'!D17="","",'DIAGNOSTIC A MI PROJET'!D20)</f>
        <v/>
      </c>
      <c r="E20" s="157" t="str">
        <f>IF('DIAGNOSTIC INITIALE'!E17="","",'DIAGNOSTIC A MI PROJET'!E20)</f>
        <v/>
      </c>
      <c r="F20" s="157" t="str">
        <f>IF('DIAGNOSTIC INITIALE'!F17="","",'DIAGNOSTIC A MI PROJET'!F20)</f>
        <v/>
      </c>
      <c r="G20" s="157" t="str">
        <f>IF('DIAGNOSTIC INITIALE'!G17="","",'DIAGNOSTIC A MI PROJET'!G20)</f>
        <v/>
      </c>
      <c r="H20" s="157" t="str">
        <f>IF('DIAGNOSTIC INITIALE'!H17="","",'DIAGNOSTIC A MI PROJET'!H20)</f>
        <v/>
      </c>
      <c r="I20" s="157" t="str">
        <f>IF('DIAGNOSTIC INITIALE'!I17="","",'DIAGNOSTIC A MI PROJET'!I20)</f>
        <v/>
      </c>
      <c r="J20" s="91"/>
      <c r="K20" s="91"/>
      <c r="L20" s="91"/>
      <c r="M20" s="91"/>
      <c r="N20" s="91"/>
      <c r="O20" s="91"/>
      <c r="P20" s="92"/>
      <c r="Q20" s="92"/>
      <c r="R20" s="92"/>
      <c r="S20" s="92"/>
      <c r="T20" s="92"/>
      <c r="U20" s="91"/>
      <c r="V20" s="91"/>
      <c r="W20" s="91"/>
      <c r="X20" s="92"/>
      <c r="Y20" s="91"/>
      <c r="Z20" s="93"/>
      <c r="AA20" s="94"/>
      <c r="AB20" s="95"/>
    </row>
    <row r="21" spans="2:28" s="18" customFormat="1" ht="39" customHeight="1" thickBot="1">
      <c r="B21" s="140">
        <v>11</v>
      </c>
      <c r="C21" s="157" t="str">
        <f>IF('DIAGNOSTIC INITIALE'!C18="","",'DIAGNOSTIC A MI PROJET'!C21)</f>
        <v/>
      </c>
      <c r="D21" s="157" t="str">
        <f>IF('DIAGNOSTIC INITIALE'!D18="","",'DIAGNOSTIC A MI PROJET'!D21)</f>
        <v/>
      </c>
      <c r="E21" s="157" t="str">
        <f>IF('DIAGNOSTIC INITIALE'!E18="","",'DIAGNOSTIC A MI PROJET'!E21)</f>
        <v/>
      </c>
      <c r="F21" s="157" t="str">
        <f>IF('DIAGNOSTIC INITIALE'!F18="","",'DIAGNOSTIC A MI PROJET'!F21)</f>
        <v/>
      </c>
      <c r="G21" s="157" t="str">
        <f>IF('DIAGNOSTIC INITIALE'!G18="","",'DIAGNOSTIC A MI PROJET'!G21)</f>
        <v/>
      </c>
      <c r="H21" s="157" t="str">
        <f>IF('DIAGNOSTIC INITIALE'!H18="","",'DIAGNOSTIC A MI PROJET'!H21)</f>
        <v/>
      </c>
      <c r="I21" s="157" t="str">
        <f>IF('DIAGNOSTIC INITIALE'!I18="","",'DIAGNOSTIC A MI PROJET'!I21)</f>
        <v/>
      </c>
      <c r="J21" s="91"/>
      <c r="K21" s="91"/>
      <c r="L21" s="91"/>
      <c r="M21" s="91"/>
      <c r="N21" s="91"/>
      <c r="O21" s="91"/>
      <c r="P21" s="92"/>
      <c r="Q21" s="92"/>
      <c r="R21" s="92"/>
      <c r="S21" s="92"/>
      <c r="T21" s="92"/>
      <c r="U21" s="91"/>
      <c r="V21" s="91"/>
      <c r="W21" s="91"/>
      <c r="X21" s="92"/>
      <c r="Y21" s="91"/>
      <c r="Z21" s="93"/>
      <c r="AA21" s="94"/>
      <c r="AB21" s="95"/>
    </row>
    <row r="22" spans="2:28" s="18" customFormat="1" ht="39" customHeight="1" thickBot="1">
      <c r="B22" s="140">
        <v>12</v>
      </c>
      <c r="C22" s="157" t="str">
        <f>IF('DIAGNOSTIC INITIALE'!C19="","",'DIAGNOSTIC A MI PROJET'!C22)</f>
        <v/>
      </c>
      <c r="D22" s="157" t="str">
        <f>IF('DIAGNOSTIC INITIALE'!D19="","",'DIAGNOSTIC A MI PROJET'!D22)</f>
        <v/>
      </c>
      <c r="E22" s="157" t="str">
        <f>IF('DIAGNOSTIC INITIALE'!E19="","",'DIAGNOSTIC A MI PROJET'!E22)</f>
        <v/>
      </c>
      <c r="F22" s="157" t="str">
        <f>IF('DIAGNOSTIC INITIALE'!F19="","",'DIAGNOSTIC A MI PROJET'!F22)</f>
        <v/>
      </c>
      <c r="G22" s="157" t="str">
        <f>IF('DIAGNOSTIC INITIALE'!G19="","",'DIAGNOSTIC A MI PROJET'!G22)</f>
        <v/>
      </c>
      <c r="H22" s="157" t="str">
        <f>IF('DIAGNOSTIC INITIALE'!H19="","",'DIAGNOSTIC A MI PROJET'!H22)</f>
        <v/>
      </c>
      <c r="I22" s="157" t="str">
        <f>IF('DIAGNOSTIC INITIALE'!I19="","",'DIAGNOSTIC A MI PROJET'!I22)</f>
        <v/>
      </c>
      <c r="J22" s="91"/>
      <c r="K22" s="91"/>
      <c r="L22" s="91"/>
      <c r="M22" s="91"/>
      <c r="N22" s="91"/>
      <c r="O22" s="91"/>
      <c r="P22" s="92"/>
      <c r="Q22" s="92"/>
      <c r="R22" s="92"/>
      <c r="S22" s="92"/>
      <c r="T22" s="92"/>
      <c r="U22" s="91"/>
      <c r="V22" s="91"/>
      <c r="W22" s="91"/>
      <c r="X22" s="92"/>
      <c r="Y22" s="91"/>
      <c r="Z22" s="93"/>
      <c r="AA22" s="94"/>
      <c r="AB22" s="95"/>
    </row>
    <row r="23" spans="2:28" s="18" customFormat="1" ht="39" customHeight="1" thickBot="1">
      <c r="B23" s="140">
        <v>13</v>
      </c>
      <c r="C23" s="157" t="str">
        <f>IF('DIAGNOSTIC INITIALE'!C20="","",'DIAGNOSTIC A MI PROJET'!C23)</f>
        <v/>
      </c>
      <c r="D23" s="157" t="str">
        <f>IF('DIAGNOSTIC INITIALE'!D20="","",'DIAGNOSTIC A MI PROJET'!D23)</f>
        <v/>
      </c>
      <c r="E23" s="157" t="str">
        <f>IF('DIAGNOSTIC INITIALE'!E20="","",'DIAGNOSTIC A MI PROJET'!E23)</f>
        <v/>
      </c>
      <c r="F23" s="157" t="str">
        <f>IF('DIAGNOSTIC INITIALE'!F20="","",'DIAGNOSTIC A MI PROJET'!F23)</f>
        <v/>
      </c>
      <c r="G23" s="157" t="str">
        <f>IF('DIAGNOSTIC INITIALE'!G20="","",'DIAGNOSTIC A MI PROJET'!G23)</f>
        <v/>
      </c>
      <c r="H23" s="157" t="str">
        <f>IF('DIAGNOSTIC INITIALE'!H20="","",'DIAGNOSTIC A MI PROJET'!H23)</f>
        <v/>
      </c>
      <c r="I23" s="157" t="str">
        <f>IF('DIAGNOSTIC INITIALE'!I20="","",'DIAGNOSTIC A MI PROJET'!I23)</f>
        <v/>
      </c>
      <c r="J23" s="91"/>
      <c r="K23" s="91"/>
      <c r="L23" s="91"/>
      <c r="M23" s="91"/>
      <c r="N23" s="91"/>
      <c r="O23" s="91"/>
      <c r="P23" s="92"/>
      <c r="Q23" s="92"/>
      <c r="R23" s="92"/>
      <c r="S23" s="92"/>
      <c r="T23" s="92"/>
      <c r="U23" s="91"/>
      <c r="V23" s="91"/>
      <c r="W23" s="91"/>
      <c r="X23" s="92"/>
      <c r="Y23" s="91"/>
      <c r="Z23" s="93"/>
      <c r="AA23" s="94"/>
      <c r="AB23" s="95"/>
    </row>
    <row r="24" spans="2:28" s="18" customFormat="1" ht="39" customHeight="1" thickBot="1">
      <c r="B24" s="140">
        <v>14</v>
      </c>
      <c r="C24" s="157" t="str">
        <f>IF('DIAGNOSTIC INITIALE'!C21="","",'DIAGNOSTIC A MI PROJET'!C24)</f>
        <v/>
      </c>
      <c r="D24" s="157" t="str">
        <f>IF('DIAGNOSTIC INITIALE'!D21="","",'DIAGNOSTIC A MI PROJET'!D24)</f>
        <v/>
      </c>
      <c r="E24" s="157" t="str">
        <f>IF('DIAGNOSTIC INITIALE'!E21="","",'DIAGNOSTIC A MI PROJET'!E24)</f>
        <v/>
      </c>
      <c r="F24" s="157" t="str">
        <f>IF('DIAGNOSTIC INITIALE'!F21="","",'DIAGNOSTIC A MI PROJET'!F24)</f>
        <v/>
      </c>
      <c r="G24" s="157" t="str">
        <f>IF('DIAGNOSTIC INITIALE'!G21="","",'DIAGNOSTIC A MI PROJET'!G24)</f>
        <v/>
      </c>
      <c r="H24" s="157" t="str">
        <f>IF('DIAGNOSTIC INITIALE'!H21="","",'DIAGNOSTIC A MI PROJET'!H24)</f>
        <v/>
      </c>
      <c r="I24" s="157" t="str">
        <f>IF('DIAGNOSTIC INITIALE'!I21="","",'DIAGNOSTIC A MI PROJET'!I24)</f>
        <v/>
      </c>
      <c r="J24" s="91"/>
      <c r="K24" s="91"/>
      <c r="L24" s="91"/>
      <c r="M24" s="91"/>
      <c r="N24" s="91"/>
      <c r="O24" s="91"/>
      <c r="P24" s="92"/>
      <c r="Q24" s="92"/>
      <c r="R24" s="92"/>
      <c r="S24" s="92"/>
      <c r="T24" s="92"/>
      <c r="U24" s="91"/>
      <c r="V24" s="91"/>
      <c r="W24" s="91"/>
      <c r="X24" s="92"/>
      <c r="Y24" s="91"/>
      <c r="Z24" s="93"/>
      <c r="AA24" s="94"/>
      <c r="AB24" s="95"/>
    </row>
    <row r="25" spans="2:28" s="18" customFormat="1" ht="39" customHeight="1" thickBot="1">
      <c r="B25" s="140">
        <v>15</v>
      </c>
      <c r="C25" s="157" t="str">
        <f>IF('DIAGNOSTIC INITIALE'!C22="","",'DIAGNOSTIC A MI PROJET'!C25)</f>
        <v/>
      </c>
      <c r="D25" s="157" t="str">
        <f>IF('DIAGNOSTIC INITIALE'!D22="","",'DIAGNOSTIC A MI PROJET'!D25)</f>
        <v/>
      </c>
      <c r="E25" s="157" t="str">
        <f>IF('DIAGNOSTIC INITIALE'!E22="","",'DIAGNOSTIC A MI PROJET'!E25)</f>
        <v/>
      </c>
      <c r="F25" s="157" t="str">
        <f>IF('DIAGNOSTIC INITIALE'!F22="","",'DIAGNOSTIC A MI PROJET'!F25)</f>
        <v/>
      </c>
      <c r="G25" s="157" t="str">
        <f>IF('DIAGNOSTIC INITIALE'!G22="","",'DIAGNOSTIC A MI PROJET'!G25)</f>
        <v/>
      </c>
      <c r="H25" s="157" t="str">
        <f>IF('DIAGNOSTIC INITIALE'!H22="","",'DIAGNOSTIC A MI PROJET'!H25)</f>
        <v/>
      </c>
      <c r="I25" s="157" t="str">
        <f>IF('DIAGNOSTIC INITIALE'!I22="","",'DIAGNOSTIC A MI PROJET'!I25)</f>
        <v/>
      </c>
      <c r="J25" s="91"/>
      <c r="K25" s="91"/>
      <c r="L25" s="91"/>
      <c r="M25" s="91"/>
      <c r="N25" s="91"/>
      <c r="O25" s="91"/>
      <c r="P25" s="92"/>
      <c r="Q25" s="92"/>
      <c r="R25" s="92"/>
      <c r="S25" s="92"/>
      <c r="T25" s="92"/>
      <c r="U25" s="91"/>
      <c r="V25" s="91"/>
      <c r="W25" s="91"/>
      <c r="X25" s="92"/>
      <c r="Y25" s="91"/>
      <c r="Z25" s="93"/>
      <c r="AA25" s="94"/>
      <c r="AB25" s="95"/>
    </row>
    <row r="26" spans="2:28" s="18" customFormat="1" ht="39" customHeight="1" thickBot="1">
      <c r="B26" s="140">
        <v>16</v>
      </c>
      <c r="C26" s="157" t="str">
        <f>IF('DIAGNOSTIC INITIALE'!C23="","",'DIAGNOSTIC A MI PROJET'!C26)</f>
        <v/>
      </c>
      <c r="D26" s="157" t="str">
        <f>IF('DIAGNOSTIC INITIALE'!D23="","",'DIAGNOSTIC A MI PROJET'!D26)</f>
        <v/>
      </c>
      <c r="E26" s="157" t="str">
        <f>IF('DIAGNOSTIC INITIALE'!E23="","",'DIAGNOSTIC A MI PROJET'!E26)</f>
        <v/>
      </c>
      <c r="F26" s="157" t="str">
        <f>IF('DIAGNOSTIC INITIALE'!F23="","",'DIAGNOSTIC A MI PROJET'!F26)</f>
        <v/>
      </c>
      <c r="G26" s="157" t="str">
        <f>IF('DIAGNOSTIC INITIALE'!G23="","",'DIAGNOSTIC A MI PROJET'!G26)</f>
        <v/>
      </c>
      <c r="H26" s="157" t="str">
        <f>IF('DIAGNOSTIC INITIALE'!H23="","",'DIAGNOSTIC A MI PROJET'!H26)</f>
        <v/>
      </c>
      <c r="I26" s="157" t="str">
        <f>IF('DIAGNOSTIC INITIALE'!I23="","",'DIAGNOSTIC A MI PROJET'!I26)</f>
        <v/>
      </c>
      <c r="J26" s="91"/>
      <c r="K26" s="91"/>
      <c r="L26" s="91"/>
      <c r="M26" s="91"/>
      <c r="N26" s="91"/>
      <c r="O26" s="91"/>
      <c r="P26" s="92"/>
      <c r="Q26" s="92"/>
      <c r="R26" s="92"/>
      <c r="S26" s="92"/>
      <c r="T26" s="92"/>
      <c r="U26" s="91"/>
      <c r="V26" s="91"/>
      <c r="W26" s="91"/>
      <c r="X26" s="92"/>
      <c r="Y26" s="91"/>
      <c r="Z26" s="93"/>
      <c r="AA26" s="94"/>
      <c r="AB26" s="95"/>
    </row>
    <row r="27" spans="2:28" s="18" customFormat="1" ht="39" customHeight="1" thickBot="1">
      <c r="B27" s="140">
        <v>17</v>
      </c>
      <c r="C27" s="157" t="str">
        <f>IF('DIAGNOSTIC INITIALE'!C24="","",'DIAGNOSTIC A MI PROJET'!C27)</f>
        <v/>
      </c>
      <c r="D27" s="157" t="str">
        <f>IF('DIAGNOSTIC INITIALE'!D24="","",'DIAGNOSTIC A MI PROJET'!D27)</f>
        <v/>
      </c>
      <c r="E27" s="157" t="str">
        <f>IF('DIAGNOSTIC INITIALE'!E24="","",'DIAGNOSTIC A MI PROJET'!E27)</f>
        <v/>
      </c>
      <c r="F27" s="157" t="str">
        <f>IF('DIAGNOSTIC INITIALE'!F24="","",'DIAGNOSTIC A MI PROJET'!F27)</f>
        <v/>
      </c>
      <c r="G27" s="157" t="str">
        <f>IF('DIAGNOSTIC INITIALE'!G24="","",'DIAGNOSTIC A MI PROJET'!G27)</f>
        <v/>
      </c>
      <c r="H27" s="157" t="str">
        <f>IF('DIAGNOSTIC INITIALE'!H24="","",'DIAGNOSTIC A MI PROJET'!H27)</f>
        <v/>
      </c>
      <c r="I27" s="157" t="str">
        <f>IF('DIAGNOSTIC INITIALE'!I24="","",'DIAGNOSTIC A MI PROJET'!I27)</f>
        <v/>
      </c>
      <c r="J27" s="91"/>
      <c r="K27" s="91"/>
      <c r="L27" s="91"/>
      <c r="M27" s="91"/>
      <c r="N27" s="91"/>
      <c r="O27" s="91"/>
      <c r="P27" s="92"/>
      <c r="Q27" s="92"/>
      <c r="R27" s="92"/>
      <c r="S27" s="92"/>
      <c r="T27" s="92"/>
      <c r="U27" s="91"/>
      <c r="V27" s="91"/>
      <c r="W27" s="91"/>
      <c r="X27" s="92"/>
      <c r="Y27" s="91"/>
      <c r="Z27" s="93"/>
      <c r="AA27" s="94"/>
      <c r="AB27" s="95"/>
    </row>
    <row r="28" spans="2:28" s="18" customFormat="1" ht="39" customHeight="1" thickBot="1">
      <c r="B28" s="140">
        <v>18</v>
      </c>
      <c r="C28" s="157" t="str">
        <f>IF('DIAGNOSTIC INITIALE'!C25="","",'DIAGNOSTIC A MI PROJET'!C28)</f>
        <v/>
      </c>
      <c r="D28" s="157" t="str">
        <f>IF('DIAGNOSTIC INITIALE'!D25="","",'DIAGNOSTIC A MI PROJET'!D28)</f>
        <v/>
      </c>
      <c r="E28" s="157" t="str">
        <f>IF('DIAGNOSTIC INITIALE'!E25="","",'DIAGNOSTIC A MI PROJET'!E28)</f>
        <v/>
      </c>
      <c r="F28" s="157" t="str">
        <f>IF('DIAGNOSTIC INITIALE'!F25="","",'DIAGNOSTIC A MI PROJET'!F28)</f>
        <v/>
      </c>
      <c r="G28" s="157" t="str">
        <f>IF('DIAGNOSTIC INITIALE'!G25="","",'DIAGNOSTIC A MI PROJET'!G28)</f>
        <v/>
      </c>
      <c r="H28" s="157" t="str">
        <f>IF('DIAGNOSTIC INITIALE'!H25="","",'DIAGNOSTIC A MI PROJET'!H28)</f>
        <v/>
      </c>
      <c r="I28" s="157" t="str">
        <f>IF('DIAGNOSTIC INITIALE'!I25="","",'DIAGNOSTIC A MI PROJET'!I28)</f>
        <v/>
      </c>
      <c r="J28" s="91"/>
      <c r="K28" s="91"/>
      <c r="L28" s="91"/>
      <c r="M28" s="91"/>
      <c r="N28" s="91"/>
      <c r="O28" s="91"/>
      <c r="P28" s="92"/>
      <c r="Q28" s="92"/>
      <c r="R28" s="92"/>
      <c r="S28" s="92"/>
      <c r="T28" s="92"/>
      <c r="U28" s="91"/>
      <c r="V28" s="91"/>
      <c r="W28" s="91"/>
      <c r="X28" s="92"/>
      <c r="Y28" s="91"/>
      <c r="Z28" s="93"/>
      <c r="AA28" s="94"/>
      <c r="AB28" s="95"/>
    </row>
    <row r="29" spans="2:28" s="18" customFormat="1" ht="39" customHeight="1" thickBot="1">
      <c r="B29" s="140">
        <v>19</v>
      </c>
      <c r="C29" s="157" t="str">
        <f>IF('DIAGNOSTIC INITIALE'!C26="","",'DIAGNOSTIC A MI PROJET'!C29)</f>
        <v/>
      </c>
      <c r="D29" s="157" t="str">
        <f>IF('DIAGNOSTIC INITIALE'!D26="","",'DIAGNOSTIC A MI PROJET'!D29)</f>
        <v/>
      </c>
      <c r="E29" s="157" t="str">
        <f>IF('DIAGNOSTIC INITIALE'!E26="","",'DIAGNOSTIC A MI PROJET'!E29)</f>
        <v/>
      </c>
      <c r="F29" s="157" t="str">
        <f>IF('DIAGNOSTIC INITIALE'!F26="","",'DIAGNOSTIC A MI PROJET'!F29)</f>
        <v/>
      </c>
      <c r="G29" s="157" t="str">
        <f>IF('DIAGNOSTIC INITIALE'!G26="","",'DIAGNOSTIC A MI PROJET'!G29)</f>
        <v/>
      </c>
      <c r="H29" s="157" t="str">
        <f>IF('DIAGNOSTIC INITIALE'!H26="","",'DIAGNOSTIC A MI PROJET'!H29)</f>
        <v/>
      </c>
      <c r="I29" s="157" t="str">
        <f>IF('DIAGNOSTIC INITIALE'!I26="","",'DIAGNOSTIC A MI PROJET'!I29)</f>
        <v/>
      </c>
      <c r="J29" s="91"/>
      <c r="K29" s="91"/>
      <c r="L29" s="91"/>
      <c r="M29" s="91"/>
      <c r="N29" s="91"/>
      <c r="O29" s="91"/>
      <c r="P29" s="92"/>
      <c r="Q29" s="92"/>
      <c r="R29" s="92"/>
      <c r="S29" s="92"/>
      <c r="T29" s="92"/>
      <c r="U29" s="91"/>
      <c r="V29" s="91"/>
      <c r="W29" s="91"/>
      <c r="X29" s="92"/>
      <c r="Y29" s="91"/>
      <c r="Z29" s="93"/>
      <c r="AA29" s="94"/>
      <c r="AB29" s="95"/>
    </row>
    <row r="30" spans="2:28" s="18" customFormat="1" ht="39" customHeight="1" thickBot="1">
      <c r="B30" s="140">
        <v>20</v>
      </c>
      <c r="C30" s="157" t="str">
        <f>IF('DIAGNOSTIC INITIALE'!C27="","",'DIAGNOSTIC A MI PROJET'!C30)</f>
        <v/>
      </c>
      <c r="D30" s="157" t="str">
        <f>IF('DIAGNOSTIC INITIALE'!D27="","",'DIAGNOSTIC A MI PROJET'!D30)</f>
        <v/>
      </c>
      <c r="E30" s="157" t="str">
        <f>IF('DIAGNOSTIC INITIALE'!E27="","",'DIAGNOSTIC A MI PROJET'!E30)</f>
        <v/>
      </c>
      <c r="F30" s="157" t="str">
        <f>IF('DIAGNOSTIC INITIALE'!F27="","",'DIAGNOSTIC A MI PROJET'!F30)</f>
        <v/>
      </c>
      <c r="G30" s="157" t="str">
        <f>IF('DIAGNOSTIC INITIALE'!G27="","",'DIAGNOSTIC A MI PROJET'!G30)</f>
        <v/>
      </c>
      <c r="H30" s="157" t="str">
        <f>IF('DIAGNOSTIC INITIALE'!H27="","",'DIAGNOSTIC A MI PROJET'!H30)</f>
        <v/>
      </c>
      <c r="I30" s="157" t="str">
        <f>IF('DIAGNOSTIC INITIALE'!I27="","",'DIAGNOSTIC A MI PROJET'!I30)</f>
        <v/>
      </c>
      <c r="J30" s="91"/>
      <c r="K30" s="91"/>
      <c r="L30" s="91"/>
      <c r="M30" s="91"/>
      <c r="N30" s="91"/>
      <c r="O30" s="91"/>
      <c r="P30" s="92"/>
      <c r="Q30" s="92"/>
      <c r="R30" s="92"/>
      <c r="S30" s="92"/>
      <c r="T30" s="92"/>
      <c r="U30" s="91"/>
      <c r="V30" s="91"/>
      <c r="W30" s="91"/>
      <c r="X30" s="92"/>
      <c r="Y30" s="91"/>
      <c r="Z30" s="93"/>
      <c r="AA30" s="94"/>
      <c r="AB30" s="95"/>
    </row>
    <row r="31" spans="2:28" s="18" customFormat="1" ht="39" customHeight="1" thickBot="1">
      <c r="B31" s="140">
        <v>21</v>
      </c>
      <c r="C31" s="157" t="str">
        <f>IF('DIAGNOSTIC INITIALE'!C28="","",'DIAGNOSTIC A MI PROJET'!C31)</f>
        <v/>
      </c>
      <c r="D31" s="157" t="str">
        <f>IF('DIAGNOSTIC INITIALE'!D28="","",'DIAGNOSTIC A MI PROJET'!D31)</f>
        <v/>
      </c>
      <c r="E31" s="157" t="str">
        <f>IF('DIAGNOSTIC INITIALE'!E28="","",'DIAGNOSTIC A MI PROJET'!E31)</f>
        <v/>
      </c>
      <c r="F31" s="157" t="str">
        <f>IF('DIAGNOSTIC INITIALE'!F28="","",'DIAGNOSTIC A MI PROJET'!F31)</f>
        <v/>
      </c>
      <c r="G31" s="157" t="str">
        <f>IF('DIAGNOSTIC INITIALE'!G28="","",'DIAGNOSTIC A MI PROJET'!G31)</f>
        <v/>
      </c>
      <c r="H31" s="157" t="str">
        <f>IF('DIAGNOSTIC INITIALE'!H28="","",'DIAGNOSTIC A MI PROJET'!H31)</f>
        <v/>
      </c>
      <c r="I31" s="157" t="str">
        <f>IF('DIAGNOSTIC INITIALE'!I28="","",'DIAGNOSTIC A MI PROJET'!I31)</f>
        <v/>
      </c>
      <c r="J31" s="91"/>
      <c r="K31" s="91"/>
      <c r="L31" s="91"/>
      <c r="M31" s="91"/>
      <c r="N31" s="91"/>
      <c r="O31" s="91"/>
      <c r="P31" s="92"/>
      <c r="Q31" s="92"/>
      <c r="R31" s="92"/>
      <c r="S31" s="92"/>
      <c r="T31" s="92"/>
      <c r="U31" s="91"/>
      <c r="V31" s="91"/>
      <c r="W31" s="91"/>
      <c r="X31" s="92"/>
      <c r="Y31" s="91"/>
      <c r="Z31" s="93"/>
      <c r="AA31" s="94"/>
      <c r="AB31" s="95"/>
    </row>
    <row r="32" spans="2:28" s="18" customFormat="1" ht="39" customHeight="1" thickBot="1">
      <c r="B32" s="140">
        <v>22</v>
      </c>
      <c r="C32" s="157" t="str">
        <f>IF('DIAGNOSTIC INITIALE'!C29="","",'DIAGNOSTIC A MI PROJET'!C32)</f>
        <v/>
      </c>
      <c r="D32" s="157" t="str">
        <f>IF('DIAGNOSTIC INITIALE'!D29="","",'DIAGNOSTIC A MI PROJET'!D32)</f>
        <v/>
      </c>
      <c r="E32" s="157" t="str">
        <f>IF('DIAGNOSTIC INITIALE'!E29="","",'DIAGNOSTIC A MI PROJET'!E32)</f>
        <v/>
      </c>
      <c r="F32" s="157" t="str">
        <f>IF('DIAGNOSTIC INITIALE'!F29="","",'DIAGNOSTIC A MI PROJET'!F32)</f>
        <v/>
      </c>
      <c r="G32" s="157" t="str">
        <f>IF('DIAGNOSTIC INITIALE'!G29="","",'DIAGNOSTIC A MI PROJET'!G32)</f>
        <v/>
      </c>
      <c r="H32" s="157" t="str">
        <f>IF('DIAGNOSTIC INITIALE'!H29="","",'DIAGNOSTIC A MI PROJET'!H32)</f>
        <v/>
      </c>
      <c r="I32" s="157" t="str">
        <f>IF('DIAGNOSTIC INITIALE'!I29="","",'DIAGNOSTIC A MI PROJET'!I32)</f>
        <v/>
      </c>
      <c r="J32" s="91"/>
      <c r="K32" s="91"/>
      <c r="L32" s="91"/>
      <c r="M32" s="91"/>
      <c r="N32" s="91"/>
      <c r="O32" s="91"/>
      <c r="P32" s="92"/>
      <c r="Q32" s="92"/>
      <c r="R32" s="92"/>
      <c r="S32" s="92"/>
      <c r="T32" s="92"/>
      <c r="U32" s="91"/>
      <c r="V32" s="91"/>
      <c r="W32" s="91"/>
      <c r="X32" s="92"/>
      <c r="Y32" s="91"/>
      <c r="Z32" s="93"/>
      <c r="AA32" s="94"/>
      <c r="AB32" s="95"/>
    </row>
    <row r="33" spans="2:28" s="18" customFormat="1" ht="39" customHeight="1" thickBot="1">
      <c r="B33" s="140">
        <v>23</v>
      </c>
      <c r="C33" s="157" t="str">
        <f>IF('DIAGNOSTIC INITIALE'!C30="","",'DIAGNOSTIC A MI PROJET'!C33)</f>
        <v/>
      </c>
      <c r="D33" s="157" t="str">
        <f>IF('DIAGNOSTIC INITIALE'!D30="","",'DIAGNOSTIC A MI PROJET'!D33)</f>
        <v/>
      </c>
      <c r="E33" s="157" t="str">
        <f>IF('DIAGNOSTIC INITIALE'!E30="","",'DIAGNOSTIC A MI PROJET'!E33)</f>
        <v/>
      </c>
      <c r="F33" s="157" t="str">
        <f>IF('DIAGNOSTIC INITIALE'!F30="","",'DIAGNOSTIC A MI PROJET'!F33)</f>
        <v/>
      </c>
      <c r="G33" s="157" t="str">
        <f>IF('DIAGNOSTIC INITIALE'!G30="","",'DIAGNOSTIC A MI PROJET'!G33)</f>
        <v/>
      </c>
      <c r="H33" s="157" t="str">
        <f>IF('DIAGNOSTIC INITIALE'!H30="","",'DIAGNOSTIC A MI PROJET'!H33)</f>
        <v/>
      </c>
      <c r="I33" s="157" t="str">
        <f>IF('DIAGNOSTIC INITIALE'!I30="","",'DIAGNOSTIC A MI PROJET'!I33)</f>
        <v/>
      </c>
      <c r="J33" s="91"/>
      <c r="K33" s="91"/>
      <c r="L33" s="91"/>
      <c r="M33" s="91"/>
      <c r="N33" s="91"/>
      <c r="O33" s="91"/>
      <c r="P33" s="92"/>
      <c r="Q33" s="92"/>
      <c r="R33" s="92"/>
      <c r="S33" s="92"/>
      <c r="T33" s="92"/>
      <c r="U33" s="91"/>
      <c r="V33" s="91"/>
      <c r="W33" s="91"/>
      <c r="X33" s="92"/>
      <c r="Y33" s="91"/>
      <c r="Z33" s="93"/>
      <c r="AA33" s="94"/>
      <c r="AB33" s="95"/>
    </row>
    <row r="34" spans="2:28" s="18" customFormat="1" ht="39" customHeight="1" thickBot="1">
      <c r="B34" s="140">
        <v>24</v>
      </c>
      <c r="C34" s="157" t="str">
        <f>IF('DIAGNOSTIC INITIALE'!C31="","",'DIAGNOSTIC A MI PROJET'!C34)</f>
        <v/>
      </c>
      <c r="D34" s="157" t="str">
        <f>IF('DIAGNOSTIC INITIALE'!D31="","",'DIAGNOSTIC A MI PROJET'!D34)</f>
        <v/>
      </c>
      <c r="E34" s="157" t="str">
        <f>IF('DIAGNOSTIC INITIALE'!E31="","",'DIAGNOSTIC A MI PROJET'!E34)</f>
        <v/>
      </c>
      <c r="F34" s="157" t="str">
        <f>IF('DIAGNOSTIC INITIALE'!F31="","",'DIAGNOSTIC A MI PROJET'!F34)</f>
        <v/>
      </c>
      <c r="G34" s="157" t="str">
        <f>IF('DIAGNOSTIC INITIALE'!G31="","",'DIAGNOSTIC A MI PROJET'!G34)</f>
        <v/>
      </c>
      <c r="H34" s="157" t="str">
        <f>IF('DIAGNOSTIC INITIALE'!H31="","",'DIAGNOSTIC A MI PROJET'!H34)</f>
        <v/>
      </c>
      <c r="I34" s="157" t="str">
        <f>IF('DIAGNOSTIC INITIALE'!I31="","",'DIAGNOSTIC A MI PROJET'!I34)</f>
        <v/>
      </c>
      <c r="J34" s="91"/>
      <c r="K34" s="91"/>
      <c r="L34" s="91"/>
      <c r="M34" s="91"/>
      <c r="N34" s="91"/>
      <c r="O34" s="91"/>
      <c r="P34" s="92"/>
      <c r="Q34" s="92"/>
      <c r="R34" s="92"/>
      <c r="S34" s="92"/>
      <c r="T34" s="92"/>
      <c r="U34" s="91"/>
      <c r="V34" s="91"/>
      <c r="W34" s="91"/>
      <c r="X34" s="92"/>
      <c r="Y34" s="91"/>
      <c r="Z34" s="93"/>
      <c r="AA34" s="94"/>
      <c r="AB34" s="95"/>
    </row>
    <row r="35" spans="2:28" s="18" customFormat="1" ht="39" customHeight="1" thickBot="1">
      <c r="B35" s="145">
        <v>25</v>
      </c>
      <c r="C35" s="158" t="str">
        <f>IF('DIAGNOSTIC INITIALE'!C32="","",'DIAGNOSTIC A MI PROJET'!C35)</f>
        <v/>
      </c>
      <c r="D35" s="158" t="str">
        <f>IF('DIAGNOSTIC INITIALE'!D32="","",'DIAGNOSTIC A MI PROJET'!D35)</f>
        <v/>
      </c>
      <c r="E35" s="158" t="str">
        <f>IF('DIAGNOSTIC INITIALE'!E32="","",'DIAGNOSTIC A MI PROJET'!E35)</f>
        <v/>
      </c>
      <c r="F35" s="158" t="str">
        <f>IF('DIAGNOSTIC INITIALE'!F32="","",'DIAGNOSTIC A MI PROJET'!F35)</f>
        <v/>
      </c>
      <c r="G35" s="158" t="str">
        <f>IF('DIAGNOSTIC INITIALE'!G32="","",'DIAGNOSTIC A MI PROJET'!G35)</f>
        <v/>
      </c>
      <c r="H35" s="158" t="str">
        <f>IF('DIAGNOSTIC INITIALE'!H32="","",'DIAGNOSTIC A MI PROJET'!H35)</f>
        <v/>
      </c>
      <c r="I35" s="158" t="str">
        <f>IF('DIAGNOSTIC INITIALE'!I32="","",'DIAGNOSTIC A MI PROJET'!I35)</f>
        <v/>
      </c>
      <c r="J35" s="96"/>
      <c r="K35" s="96"/>
      <c r="L35" s="96"/>
      <c r="M35" s="96"/>
      <c r="N35" s="96"/>
      <c r="O35" s="96"/>
      <c r="P35" s="97"/>
      <c r="Q35" s="97"/>
      <c r="R35" s="97"/>
      <c r="S35" s="97"/>
      <c r="T35" s="97"/>
      <c r="U35" s="96"/>
      <c r="V35" s="96"/>
      <c r="W35" s="96"/>
      <c r="X35" s="97"/>
      <c r="Y35" s="96"/>
      <c r="Z35" s="98"/>
      <c r="AA35" s="99"/>
      <c r="AB35" s="100"/>
    </row>
  </sheetData>
  <sheetProtection algorithmName="SHA-512" hashValue="NBoIGej1Yd40qwiN+NST0rQNBhK8Y+LTjd1h+DEzJ+4yWUvMgpjQXp3JM/XgVhn+Uj5cJ7JvYHCCpKXRgvc93g==" saltValue="VVJ0rLKtn3CcgpTUmkrkJg==" spinCount="100000" sheet="1" objects="1" scenarios="1"/>
  <mergeCells count="21">
    <mergeCell ref="G9:G10"/>
    <mergeCell ref="T9:T10"/>
    <mergeCell ref="AA9:AA10"/>
    <mergeCell ref="AB9:AB10"/>
    <mergeCell ref="B9:B10"/>
    <mergeCell ref="C9:C10"/>
    <mergeCell ref="D9:D10"/>
    <mergeCell ref="E9:E10"/>
    <mergeCell ref="F9:F10"/>
    <mergeCell ref="Z9:Z10"/>
    <mergeCell ref="H9:H10"/>
    <mergeCell ref="I9:I10"/>
    <mergeCell ref="J9:J10"/>
    <mergeCell ref="K9:K10"/>
    <mergeCell ref="L9:O9"/>
    <mergeCell ref="P9:S9"/>
    <mergeCell ref="U9:U10"/>
    <mergeCell ref="V9:V10"/>
    <mergeCell ref="W9:W10"/>
    <mergeCell ref="X9:X10"/>
    <mergeCell ref="Y9:Y10"/>
  </mergeCells>
  <dataValidations count="4">
    <dataValidation type="list" allowBlank="1" showInputMessage="1" showErrorMessage="1" sqref="U11:U35">
      <formula1>REVENU_MOYEN</formula1>
    </dataValidation>
    <dataValidation type="list" allowBlank="1" showInputMessage="1" showErrorMessage="1" sqref="J11:J35">
      <formula1>SITUATION_MATRIMONIALE</formula1>
    </dataValidation>
    <dataValidation type="list" allowBlank="1" showInputMessage="1" showErrorMessage="1" sqref="K11:K35">
      <formula1>OUI_NON</formula1>
    </dataValidation>
    <dataValidation type="list" allowBlank="1" showInputMessage="1" showErrorMessage="1" sqref="L11:O35">
      <formula1>DOMAINE_ACTIVITE</formula1>
    </dataValidation>
  </dataValidation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LISTES!$M$4:$M$17</xm:f>
          </x14:formula1>
          <xm:sqref>Y11:Y35</xm:sqref>
        </x14:dataValidation>
        <x14:dataValidation type="list" allowBlank="1" showInputMessage="1" showErrorMessage="1">
          <x14:formula1>
            <xm:f>LISTES!$L$4:$L$15</xm:f>
          </x14:formula1>
          <xm:sqref>V11:W35</xm:sqref>
        </x14:dataValidation>
        <x14:dataValidation type="list" allowBlank="1" showInputMessage="1" showErrorMessage="1">
          <x14:formula1>
            <xm:f>LISTES!$N$4:$N$5</xm:f>
          </x14:formula1>
          <xm:sqref>T11:T35</xm:sqref>
        </x14:dataValidation>
        <x14:dataValidation type="list" allowBlank="1" showInputMessage="1" showErrorMessage="1">
          <x14:formula1>
            <xm:f>LISTES!$P$4:$P$5</xm:f>
          </x14:formula1>
          <xm:sqref>AA11:AA35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-0.499984740745262"/>
  </sheetPr>
  <dimension ref="A1:G38"/>
  <sheetViews>
    <sheetView topLeftCell="A15" workbookViewId="0">
      <selection activeCell="H33" sqref="H33"/>
    </sheetView>
  </sheetViews>
  <sheetFormatPr baseColWidth="10" defaultRowHeight="15"/>
  <cols>
    <col min="1" max="1" width="5.42578125" customWidth="1"/>
    <col min="2" max="2" width="18.140625" customWidth="1"/>
    <col min="3" max="3" width="25.140625" customWidth="1"/>
    <col min="4" max="4" width="32.85546875" customWidth="1"/>
    <col min="5" max="5" width="10.140625" customWidth="1"/>
  </cols>
  <sheetData>
    <row r="1" spans="1:7" ht="18.75">
      <c r="C1" s="103" t="s">
        <v>603</v>
      </c>
    </row>
    <row r="3" spans="1:7" ht="18.75">
      <c r="A3" s="289" t="s">
        <v>604</v>
      </c>
      <c r="B3" s="289"/>
      <c r="C3" s="290" t="str">
        <f>+INFORMATIONS!B4</f>
        <v>TONKPI</v>
      </c>
      <c r="D3" s="290"/>
    </row>
    <row r="4" spans="1:7" ht="18.75">
      <c r="A4" s="289" t="s">
        <v>605</v>
      </c>
      <c r="B4" s="289"/>
      <c r="C4" s="290" t="str">
        <f>+INFORMATIONS!C4</f>
        <v>BIN_HOUYE</v>
      </c>
      <c r="D4" s="290"/>
    </row>
    <row r="5" spans="1:7" ht="18.75">
      <c r="A5" s="291" t="s">
        <v>606</v>
      </c>
      <c r="B5" s="292"/>
      <c r="C5" s="293" t="str">
        <f>+INFORMATIONS!D4</f>
        <v>youampleu</v>
      </c>
      <c r="D5" s="294"/>
    </row>
    <row r="6" spans="1:7" ht="18.75">
      <c r="A6" s="289" t="s">
        <v>607</v>
      </c>
      <c r="B6" s="289"/>
      <c r="C6" s="296"/>
      <c r="D6" s="296"/>
    </row>
    <row r="7" spans="1:7" ht="18.75">
      <c r="A7" s="289" t="s">
        <v>608</v>
      </c>
      <c r="B7" s="289"/>
      <c r="C7" s="296"/>
      <c r="D7" s="296"/>
    </row>
    <row r="8" spans="1:7" ht="18.75">
      <c r="A8" s="104" t="s">
        <v>609</v>
      </c>
      <c r="B8" s="104"/>
      <c r="C8" s="297"/>
      <c r="D8" s="298"/>
    </row>
    <row r="9" spans="1:7" ht="18.75">
      <c r="A9" s="289" t="s">
        <v>610</v>
      </c>
      <c r="B9" s="289"/>
      <c r="C9" s="296"/>
      <c r="D9" s="296"/>
    </row>
    <row r="10" spans="1:7" ht="18.75">
      <c r="A10" s="289" t="s">
        <v>611</v>
      </c>
      <c r="B10" s="289"/>
      <c r="C10" s="296"/>
      <c r="D10" s="296"/>
    </row>
    <row r="12" spans="1:7" ht="18.75">
      <c r="A12" s="299" t="s">
        <v>612</v>
      </c>
      <c r="B12" s="299"/>
      <c r="C12" s="299"/>
      <c r="D12" s="299"/>
      <c r="E12" s="105" t="s">
        <v>613</v>
      </c>
      <c r="F12" s="105" t="s">
        <v>613</v>
      </c>
      <c r="G12" s="105" t="s">
        <v>613</v>
      </c>
    </row>
    <row r="13" spans="1:7">
      <c r="A13" s="106">
        <v>1</v>
      </c>
      <c r="B13" s="295" t="s">
        <v>614</v>
      </c>
      <c r="C13" s="295"/>
      <c r="D13" s="295"/>
      <c r="E13" s="146"/>
      <c r="F13" s="147"/>
      <c r="G13" s="148">
        <v>3</v>
      </c>
    </row>
    <row r="14" spans="1:7">
      <c r="A14" s="106">
        <v>2</v>
      </c>
      <c r="B14" s="295" t="s">
        <v>615</v>
      </c>
      <c r="C14" s="295"/>
      <c r="D14" s="295"/>
      <c r="E14" s="146"/>
      <c r="F14" s="147"/>
      <c r="G14" s="148">
        <v>3</v>
      </c>
    </row>
    <row r="15" spans="1:7">
      <c r="A15" s="106">
        <v>3</v>
      </c>
      <c r="B15" s="295" t="s">
        <v>616</v>
      </c>
      <c r="C15" s="295"/>
      <c r="D15" s="295"/>
      <c r="E15" s="146"/>
      <c r="F15" s="147"/>
      <c r="G15" s="148">
        <v>3</v>
      </c>
    </row>
    <row r="16" spans="1:7">
      <c r="A16" s="106">
        <v>4</v>
      </c>
      <c r="B16" s="295" t="s">
        <v>617</v>
      </c>
      <c r="C16" s="295"/>
      <c r="D16" s="295"/>
      <c r="E16" s="146"/>
      <c r="F16" s="147"/>
      <c r="G16" s="148">
        <v>3</v>
      </c>
    </row>
    <row r="17" spans="1:7">
      <c r="A17" s="106">
        <v>5</v>
      </c>
      <c r="B17" s="295" t="s">
        <v>618</v>
      </c>
      <c r="C17" s="295"/>
      <c r="D17" s="295"/>
      <c r="E17" s="146"/>
      <c r="F17" s="147"/>
      <c r="G17" s="148">
        <v>3</v>
      </c>
    </row>
    <row r="18" spans="1:7">
      <c r="A18" s="106">
        <v>6</v>
      </c>
      <c r="B18" s="300" t="s">
        <v>619</v>
      </c>
      <c r="C18" s="295"/>
      <c r="D18" s="295"/>
      <c r="E18" s="146"/>
      <c r="F18" s="147"/>
      <c r="G18" s="148">
        <v>3</v>
      </c>
    </row>
    <row r="19" spans="1:7">
      <c r="A19" s="106">
        <v>7</v>
      </c>
      <c r="B19" s="295" t="s">
        <v>620</v>
      </c>
      <c r="C19" s="295"/>
      <c r="D19" s="295"/>
      <c r="E19" s="146"/>
      <c r="F19" s="147"/>
      <c r="G19" s="148">
        <v>3</v>
      </c>
    </row>
    <row r="20" spans="1:7">
      <c r="A20" s="106">
        <v>8</v>
      </c>
      <c r="B20" s="295" t="s">
        <v>621</v>
      </c>
      <c r="C20" s="295"/>
      <c r="D20" s="295"/>
      <c r="E20" s="146"/>
      <c r="F20" s="147"/>
      <c r="G20" s="148">
        <v>3</v>
      </c>
    </row>
    <row r="21" spans="1:7">
      <c r="A21" s="106">
        <v>9</v>
      </c>
      <c r="B21" s="295" t="s">
        <v>622</v>
      </c>
      <c r="C21" s="295"/>
      <c r="D21" s="295"/>
      <c r="E21" s="146"/>
      <c r="F21" s="147"/>
      <c r="G21" s="148">
        <v>3</v>
      </c>
    </row>
    <row r="22" spans="1:7">
      <c r="A22" s="106">
        <v>10</v>
      </c>
      <c r="B22" s="295" t="s">
        <v>623</v>
      </c>
      <c r="C22" s="295"/>
      <c r="D22" s="295"/>
      <c r="E22" s="146"/>
      <c r="F22" s="147"/>
      <c r="G22" s="148">
        <v>3</v>
      </c>
    </row>
    <row r="23" spans="1:7">
      <c r="A23" s="106">
        <v>11</v>
      </c>
      <c r="B23" s="295" t="s">
        <v>624</v>
      </c>
      <c r="C23" s="295"/>
      <c r="D23" s="295"/>
      <c r="E23" s="146"/>
      <c r="F23" s="147"/>
      <c r="G23" s="148">
        <v>3</v>
      </c>
    </row>
    <row r="24" spans="1:7">
      <c r="A24" s="106">
        <v>12</v>
      </c>
      <c r="B24" s="295" t="s">
        <v>625</v>
      </c>
      <c r="C24" s="295"/>
      <c r="D24" s="295"/>
      <c r="E24" s="146"/>
      <c r="F24" s="147"/>
      <c r="G24" s="148">
        <v>3</v>
      </c>
    </row>
    <row r="25" spans="1:7">
      <c r="A25" s="106">
        <v>13</v>
      </c>
      <c r="B25" s="295" t="s">
        <v>626</v>
      </c>
      <c r="C25" s="295"/>
      <c r="D25" s="295"/>
      <c r="E25" s="146"/>
      <c r="F25" s="147"/>
      <c r="G25" s="148">
        <v>3</v>
      </c>
    </row>
    <row r="26" spans="1:7">
      <c r="A26" s="106">
        <v>14</v>
      </c>
      <c r="B26" s="295" t="s">
        <v>627</v>
      </c>
      <c r="C26" s="295"/>
      <c r="D26" s="295"/>
      <c r="E26" s="146"/>
      <c r="F26" s="147"/>
      <c r="G26" s="148">
        <v>3</v>
      </c>
    </row>
    <row r="27" spans="1:7">
      <c r="A27" s="106">
        <v>15</v>
      </c>
      <c r="B27" s="295" t="s">
        <v>628</v>
      </c>
      <c r="C27" s="295"/>
      <c r="D27" s="295"/>
      <c r="E27" s="146"/>
      <c r="F27" s="147"/>
      <c r="G27" s="148">
        <v>3</v>
      </c>
    </row>
    <row r="28" spans="1:7">
      <c r="A28" s="106">
        <v>16</v>
      </c>
      <c r="B28" s="189" t="s">
        <v>629</v>
      </c>
      <c r="C28" s="301"/>
      <c r="D28" s="190"/>
      <c r="E28" s="146"/>
      <c r="F28" s="147">
        <v>2</v>
      </c>
      <c r="G28" s="148"/>
    </row>
    <row r="29" spans="1:7">
      <c r="A29" s="106">
        <v>17</v>
      </c>
      <c r="B29" s="189" t="s">
        <v>630</v>
      </c>
      <c r="C29" s="301"/>
      <c r="D29" s="190"/>
      <c r="E29" s="146"/>
      <c r="F29" s="147"/>
      <c r="G29" s="148">
        <v>3</v>
      </c>
    </row>
    <row r="30" spans="1:7">
      <c r="A30" s="108">
        <v>18</v>
      </c>
      <c r="B30" s="301" t="s">
        <v>631</v>
      </c>
      <c r="C30" s="301"/>
      <c r="D30" s="190"/>
      <c r="E30" s="146"/>
      <c r="F30" s="147"/>
      <c r="G30" s="148">
        <v>3</v>
      </c>
    </row>
    <row r="31" spans="1:7">
      <c r="A31" s="302" t="s">
        <v>632</v>
      </c>
      <c r="B31" s="302"/>
      <c r="C31" s="302"/>
      <c r="D31" s="302"/>
      <c r="E31" s="149">
        <f>SUM(E13:E30)</f>
        <v>0</v>
      </c>
      <c r="F31" s="150">
        <f t="shared" ref="F31:G31" si="0">SUM(F13:F30)</f>
        <v>2</v>
      </c>
      <c r="G31" s="151">
        <f t="shared" si="0"/>
        <v>51</v>
      </c>
    </row>
    <row r="32" spans="1:7">
      <c r="A32" s="302" t="s">
        <v>633</v>
      </c>
      <c r="B32" s="302"/>
      <c r="C32" s="302"/>
      <c r="D32" s="302"/>
      <c r="E32" s="152">
        <f>E31/54</f>
        <v>0</v>
      </c>
      <c r="F32" s="153">
        <f t="shared" ref="F32:G32" si="1">F31/54</f>
        <v>3.7037037037037035E-2</v>
      </c>
      <c r="G32" s="154">
        <f t="shared" si="1"/>
        <v>0.94444444444444442</v>
      </c>
    </row>
    <row r="33" spans="1:5">
      <c r="A33" s="16"/>
      <c r="B33" s="16"/>
      <c r="C33" s="16"/>
      <c r="D33" s="16"/>
      <c r="E33" s="109"/>
    </row>
    <row r="34" spans="1:5">
      <c r="A34" s="110" t="s">
        <v>613</v>
      </c>
      <c r="B34" s="111"/>
      <c r="C34" s="112" t="s">
        <v>634</v>
      </c>
      <c r="D34" s="16"/>
      <c r="E34" s="109"/>
    </row>
    <row r="35" spans="1:5" ht="18.75">
      <c r="A35" s="106">
        <v>1</v>
      </c>
      <c r="B35" s="113" t="s">
        <v>635</v>
      </c>
      <c r="C35" s="112" t="s">
        <v>636</v>
      </c>
      <c r="D35" s="107" t="s">
        <v>642</v>
      </c>
      <c r="E35" s="152">
        <f>E32</f>
        <v>0</v>
      </c>
    </row>
    <row r="36" spans="1:5" ht="18.75">
      <c r="A36" s="106">
        <v>2</v>
      </c>
      <c r="B36" s="113" t="s">
        <v>637</v>
      </c>
      <c r="C36" s="112" t="s">
        <v>638</v>
      </c>
      <c r="D36" s="107" t="s">
        <v>643</v>
      </c>
      <c r="E36" s="155">
        <f>F32</f>
        <v>3.7037037037037035E-2</v>
      </c>
    </row>
    <row r="37" spans="1:5" ht="18.75">
      <c r="A37" s="106">
        <v>3</v>
      </c>
      <c r="B37" s="113" t="s">
        <v>639</v>
      </c>
      <c r="C37" s="112" t="s">
        <v>640</v>
      </c>
      <c r="D37" s="107" t="s">
        <v>644</v>
      </c>
      <c r="E37" s="156">
        <f>G32</f>
        <v>0.94444444444444442</v>
      </c>
    </row>
    <row r="38" spans="1:5" ht="18.75">
      <c r="A38" s="112"/>
      <c r="B38" s="114"/>
      <c r="C38" s="112" t="s">
        <v>641</v>
      </c>
    </row>
  </sheetData>
  <sheetProtection algorithmName="SHA-512" hashValue="llLmCa9pdMXJ+gok4PnlSn/znUCoAGsxxWUOYttRJUD77kTFFEWOCqn2SRuNd5moKROw8/nqmNWsZOABXnzzbQ==" saltValue="Gia8mDJ7gF534Z2fvpE7bg==" spinCount="100000" sheet="1" objects="1" scenarios="1"/>
  <mergeCells count="36">
    <mergeCell ref="B28:D28"/>
    <mergeCell ref="B29:D29"/>
    <mergeCell ref="B30:D30"/>
    <mergeCell ref="A31:D31"/>
    <mergeCell ref="A32:D32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A6:B6"/>
    <mergeCell ref="C6:D6"/>
    <mergeCell ref="A7:B7"/>
    <mergeCell ref="C7:D7"/>
    <mergeCell ref="C8:D8"/>
    <mergeCell ref="A9:B9"/>
    <mergeCell ref="C9:D9"/>
    <mergeCell ref="A10:B10"/>
    <mergeCell ref="C10:D10"/>
    <mergeCell ref="A12:D12"/>
    <mergeCell ref="B13:D13"/>
    <mergeCell ref="B14:D14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123</vt:i4>
      </vt:variant>
    </vt:vector>
  </HeadingPairs>
  <TitlesOfParts>
    <vt:vector size="132" baseType="lpstr">
      <vt:lpstr>LISTES</vt:lpstr>
      <vt:lpstr>REGIONS-SOUS PREFECTURES</vt:lpstr>
      <vt:lpstr>VILLAGES-LOCALITES</vt:lpstr>
      <vt:lpstr>INFORMATIONS</vt:lpstr>
      <vt:lpstr>SUIVI AVEC YOUAMPLEU</vt:lpstr>
      <vt:lpstr>DIAGNOSTIC INITIALE</vt:lpstr>
      <vt:lpstr>DIAGNOSTIC A MI PROJET</vt:lpstr>
      <vt:lpstr>DIAGNOSTIC FINAL</vt:lpstr>
      <vt:lpstr>EVALUATION DE L'AVEC</vt:lpstr>
      <vt:lpstr>ANDO_KEKRENOU</vt:lpstr>
      <vt:lpstr>AYAOU_SRAN</vt:lpstr>
      <vt:lpstr>AYAOUSRAN</vt:lpstr>
      <vt:lpstr>BAKO</vt:lpstr>
      <vt:lpstr>BANNEU</vt:lpstr>
      <vt:lpstr>BAOUAKAHA</vt:lpstr>
      <vt:lpstr>BEOUMI</vt:lpstr>
      <vt:lpstr>BIANKOUMA</vt:lpstr>
      <vt:lpstr>BILIMONO</vt:lpstr>
      <vt:lpstr>BIN_HOUYE</vt:lpstr>
      <vt:lpstr>BLAPLEU</vt:lpstr>
      <vt:lpstr>BODOKRO</vt:lpstr>
      <vt:lpstr>BOGOUINE</vt:lpstr>
      <vt:lpstr>BORON</vt:lpstr>
      <vt:lpstr>BOTRO</vt:lpstr>
      <vt:lpstr>BOUAKE</vt:lpstr>
      <vt:lpstr>BOUGOU</vt:lpstr>
      <vt:lpstr>BOUGOUSSO</vt:lpstr>
      <vt:lpstr>BOUNDA</vt:lpstr>
      <vt:lpstr>BROBO</vt:lpstr>
      <vt:lpstr>DALEU</vt:lpstr>
      <vt:lpstr>DANANE</vt:lpstr>
      <vt:lpstr>DASSOUGBOHO</vt:lpstr>
      <vt:lpstr>DIABO</vt:lpstr>
      <vt:lpstr>DIAWALA</vt:lpstr>
      <vt:lpstr>DIBI_ASSIKRO</vt:lpstr>
      <vt:lpstr>DIKODOUGOU</vt:lpstr>
      <vt:lpstr>DIOULATIEDOUGOU</vt:lpstr>
      <vt:lpstr>DJEBONOUA</vt:lpstr>
      <vt:lpstr>DOMAINE_ACTIVITE</vt:lpstr>
      <vt:lpstr>FENGOLO</vt:lpstr>
      <vt:lpstr>FERKESSEDOUGOU</vt:lpstr>
      <vt:lpstr>GBANGBEGOUINE</vt:lpstr>
      <vt:lpstr>GBANGBEGOUINE_YATI</vt:lpstr>
      <vt:lpstr>GBAPLEU</vt:lpstr>
      <vt:lpstr>GBEKE</vt:lpstr>
      <vt:lpstr>GBELEBAN</vt:lpstr>
      <vt:lpstr>GBLAPLEU</vt:lpstr>
      <vt:lpstr>GBON_HOUYE</vt:lpstr>
      <vt:lpstr>GBONGAHA</vt:lpstr>
      <vt:lpstr>GBONNE</vt:lpstr>
      <vt:lpstr>GOUINE</vt:lpstr>
      <vt:lpstr>GOULALEU</vt:lpstr>
      <vt:lpstr>GUIEMBE</vt:lpstr>
      <vt:lpstr>KABADOUGOU</vt:lpstr>
      <vt:lpstr>KAGBOLODOUGOU</vt:lpstr>
      <vt:lpstr>KANOROBA</vt:lpstr>
      <vt:lpstr>KAOUARA</vt:lpstr>
      <vt:lpstr>KATIALI</vt:lpstr>
      <vt:lpstr>KATOGO</vt:lpstr>
      <vt:lpstr>KIEMOU</vt:lpstr>
      <vt:lpstr>KIMBIRILA_SUD</vt:lpstr>
      <vt:lpstr>KOMBOLOKOURA</vt:lpstr>
      <vt:lpstr>KOMBORODOUGOU</vt:lpstr>
      <vt:lpstr>KONDOBRO</vt:lpstr>
      <vt:lpstr>KONG</vt:lpstr>
      <vt:lpstr>KONI</vt:lpstr>
      <vt:lpstr>KORHOGO</vt:lpstr>
      <vt:lpstr>KOUAN_HOULE</vt:lpstr>
      <vt:lpstr>KOUANHOULE</vt:lpstr>
      <vt:lpstr>KOUMBALA</vt:lpstr>
      <vt:lpstr>KPATA</vt:lpstr>
      <vt:lpstr>KROFOUINSOU</vt:lpstr>
      <vt:lpstr>LANGUIBONOU</vt:lpstr>
      <vt:lpstr>LATAHA</vt:lpstr>
      <vt:lpstr>LISTESOUSPREFECTURES</vt:lpstr>
      <vt:lpstr>LOGOUALE</vt:lpstr>
      <vt:lpstr>LOLOBO</vt:lpstr>
      <vt:lpstr>MADINANI</vt:lpstr>
      <vt:lpstr>MAHAPLEU</vt:lpstr>
      <vt:lpstr>MAMINI</vt:lpstr>
      <vt:lpstr>MAN</vt:lpstr>
      <vt:lpstr>MARABADIASSA</vt:lpstr>
      <vt:lpstr>MBENGUE</vt:lpstr>
      <vt:lpstr>NAFANA</vt:lpstr>
      <vt:lpstr>NAFUN</vt:lpstr>
      <vt:lpstr>NAPIE</vt:lpstr>
      <vt:lpstr>NATIONALITE</vt:lpstr>
      <vt:lpstr>NGANON</vt:lpstr>
      <vt:lpstr>NGOLOBLASSO</vt:lpstr>
      <vt:lpstr>NGUESSANKRO</vt:lpstr>
      <vt:lpstr>NIELLE</vt:lpstr>
      <vt:lpstr>NIOFOIN</vt:lpstr>
      <vt:lpstr>NIVEAU_ETUDE</vt:lpstr>
      <vt:lpstr>ODIENNE</vt:lpstr>
      <vt:lpstr>OUANGOLODOUGOU</vt:lpstr>
      <vt:lpstr>OUI_NON</vt:lpstr>
      <vt:lpstr>PIECE_IDENTITE</vt:lpstr>
      <vt:lpstr>PODIAGOUINE</vt:lpstr>
      <vt:lpstr>PORO</vt:lpstr>
      <vt:lpstr>REVENU_MOYEN</vt:lpstr>
      <vt:lpstr>SAKASSOU</vt:lpstr>
      <vt:lpstr>SAMANGO</vt:lpstr>
      <vt:lpstr>SAMATIGUILA</vt:lpstr>
      <vt:lpstr>SANDOUGOU_SOBA</vt:lpstr>
      <vt:lpstr>SANGOUINE</vt:lpstr>
      <vt:lpstr>SANTA</vt:lpstr>
      <vt:lpstr>SEDIOGO</vt:lpstr>
      <vt:lpstr>SEGUELON</vt:lpstr>
      <vt:lpstr>SEILEU</vt:lpstr>
      <vt:lpstr>SEXE</vt:lpstr>
      <vt:lpstr>SEYDOUGOU</vt:lpstr>
      <vt:lpstr>SIKOLO</vt:lpstr>
      <vt:lpstr>SINEMATIALI</vt:lpstr>
      <vt:lpstr>SIPILOU</vt:lpstr>
      <vt:lpstr>SIRASSO</vt:lpstr>
      <vt:lpstr>SITUATION_MATRIMONIALE</vt:lpstr>
      <vt:lpstr>SOHOUO</vt:lpstr>
      <vt:lpstr>STATUTS_DANS_ACTIVITE</vt:lpstr>
      <vt:lpstr>TCHOLOGO</vt:lpstr>
      <vt:lpstr>TEAPLEU</vt:lpstr>
      <vt:lpstr>TIORONIARADOUGOU</vt:lpstr>
      <vt:lpstr>TOGONIERE</vt:lpstr>
      <vt:lpstr>TONKPI</vt:lpstr>
      <vt:lpstr>TOUMODI_SAKASSOU</vt:lpstr>
      <vt:lpstr>TOUMOUKORO</vt:lpstr>
      <vt:lpstr>YAPLEU</vt:lpstr>
      <vt:lpstr>YELEU</vt:lpstr>
      <vt:lpstr>YORODOUGOU</vt:lpstr>
      <vt:lpstr>ZAGOUE</vt:lpstr>
      <vt:lpstr>ZONGOUINE</vt:lpstr>
      <vt:lpstr>ZONNEU</vt:lpstr>
      <vt:lpstr>ZOUAN_HOUNIEN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 COM</dc:creator>
  <cp:lastModifiedBy>SOSB05</cp:lastModifiedBy>
  <dcterms:created xsi:type="dcterms:W3CDTF">2020-07-07T10:35:26Z</dcterms:created>
  <dcterms:modified xsi:type="dcterms:W3CDTF">2021-07-28T15:34:41Z</dcterms:modified>
</cp:coreProperties>
</file>